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440"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<sst xmlns="http://schemas.openxmlformats.org/spreadsheetml/2006/main" count="839" uniqueCount="154">
  <si>
    <t>BoQ_Ver3.1</t>
  </si>
  <si>
    <t>Percentage</t>
  </si>
  <si>
    <t>Normal</t>
  </si>
  <si>
    <t>INR Only</t>
  </si>
  <si>
    <t>INR</t>
  </si>
  <si>
    <t>Select, At Par, Excess (+), Less (-)</t>
  </si>
  <si>
    <t>IOCL</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</si>
  <si>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</si>
  <si>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</si>
  <si>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</si>
  <si>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</si>
  <si>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</si>
  <si>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</si>
  <si>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</si>
  <si>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</si>
  <si>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</si>
  <si>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</si>
  <si>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</si>
  <si>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</si>
  <si>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</si>
  <si>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</si>
  <si>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</si>
  <si>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</si>
  <si>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</si>
  <si>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</si>
  <si>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</si>
  <si>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</si>
  <si>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</si>
  <si>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</si>
  <si>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</si>
  <si>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</si>
  <si>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</si>
  <si>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</si>
  <si>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</si>
  <si>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</si>
  <si>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</si>
  <si>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</si>
  <si>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</si>
  <si>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</si>
  <si>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</si>
  <si>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</si>
  <si>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</si>
  <si>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</si>
  <si>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</si>
  <si>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</si>
  <si>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</si>
  <si>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</si>
  <si>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</si>
  <si>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</si>
  <si>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</si>
  <si>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</si>
  <si>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</si>
  <si>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</si>
  <si>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</si>
  <si>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Earthwork</t>
  </si>
  <si>
    <t>Disposal of building rubbish / malba / similar unserviceable / surplus excavated earth, dismantled or waste materials by mechanical means, including loading, transporting, unloading to approved municipal dumping ground or as approved by Engineer-in-charge, beyond 50 m initial lead, for all leads including all lifts involved as  per the direction of Engineer-in-Charge.</t>
  </si>
  <si>
    <t>Plain Cement Concrete</t>
  </si>
  <si>
    <t xml:space="preserve">Providing and laying plain cement  concrete,  machine mixed  and  mechanically vibrated in foundations,  plinth,  under floors,  etc.,  including  all necessary  cost  of  centring  and shuttering- </t>
  </si>
  <si>
    <t xml:space="preserve">1:4:8 (1 cement: 4 coarse sand: 8 graded stone aggregate  40 mm nominal size).          </t>
  </si>
  <si>
    <t xml:space="preserve">1:3:6 (1 cement: 3 coarse sand: 6 graded stone aggregate  20 mm and below).        </t>
  </si>
  <si>
    <t xml:space="preserve">1:2:4 (1 cement: 2 coarse sand: 4 graded stone aggregate  20 mm and below).           </t>
  </si>
  <si>
    <t>Providing and mixing Water proofing compound conforming to IS: 2645 such as "CICO" or equivalent in plain cement concrete works, cement plaster, R.C.C. works, etc., in proportion to   the weight of cement used as recommended by manufacturers, complete as per direction of Engineering-in-Charge.</t>
  </si>
  <si>
    <t>REINFORCED CEMENT CONCRETE</t>
  </si>
  <si>
    <t>Providing and laying reinforced cement concrete of grade   M-30(using   20   mm.   nominal   gauge   graded    stone  aggregate)  machine mixed and mechanically vibrated and  finished to  a  fair  face  but excluding  the  cost of  centring, shuttering and reinforcement in foundation and plinth, for rafts, footings,  bases  of columns, pedestals, beams,  walls,  columns, slabs,   machine  and  equipment  foundations,  pile  caps,   box sections,  pipe supports, etc., complete in all respects  as  per direction of Engineer-in- Charge.</t>
  </si>
  <si>
    <t>In Foundation &amp; Plinth</t>
  </si>
  <si>
    <t>In Superstructure</t>
  </si>
  <si>
    <t>Providing and laying reinforced  cement  concrete  of grade M-30 ( using 20 mm. nominal gauge graded stone  aggregate), machine mixed, mechanically vibrated and finished to a fair  face but excluding the cost of centring, shuttering and  reinforcement in  superstructure  at all heights for columns,  pillars,  posts, attached  pillasters, portals, struts, inclined posts,  pedestals for  equipments and similar vertical members, etc.,  complete  in all respects as per direction of Engineer-in-Charge.</t>
  </si>
  <si>
    <t>Providing, hoisting and fixing precast reinforced cement concrete work including the cost of required centering, shuttering but, excluding cost of reinforcement, with 1:1.5:3 (1 cement : 1.5 coarse sand (zone-III) : 3 graded stone aggregate 20 mm nominal size) -
In Trench/drain covers, in foundation, plinth &amp; above.</t>
  </si>
  <si>
    <t>REINFORCEMENT AND EMBEDMENTS</t>
  </si>
  <si>
    <t>Supplying, cutting, cleaning, straightening, bending, hoisting and placing in position and binding with 18 SWG annealed wire, reinforcement bar of high yield strength Corrosion Resistance Steel with Fe500D properties conforming to IS:1786 with minimum yield strength of 500 N/sq,mm for  all R.C.C. works including all necessary handling at all heights  and depths complete in all respects and as per direction of Engineer-in-Charge.</t>
  </si>
  <si>
    <t xml:space="preserve">Supplying,  fabricating  and  fixing    in   position M.S. anchor  plates, hooks, insert plates, M.S. flats,  M.S. angle  inserts  and the  like  including welding M.S. lugs, etc.,  and  embedding  in cement  concrete /R.C.C. works as per approved drawings  complete in all respects and as per direction of Engineer-in-Charge.  </t>
  </si>
  <si>
    <t>Supplying,  fabricating and fixing  in  position  M.S. holding  down bolts assembly  consisting  of bolts, heads,  nuts, washers  etc.,  and  the  like   including  embedding  in  cement concrete/R.C.C. works  as  per approved drawings complete in  all respects  including  one coat of approved  quality  anti-corrosive paint  over  a coat of approved quality  primer.  (All materials supply are in contractor’s scope.)</t>
  </si>
  <si>
    <t>SHUTTERING</t>
  </si>
  <si>
    <t>Providing, fabricating, erecting and fixing in  position with   bolts  and  nuts,  nails  and  ties,  etc., centring   and  shuttering   materials   true  to   line  and  level,   including strutting,  propping, staging etc. with necessary bracing in  all axes  to give a stable assembly including chamfering the  corners of  columns  and beams etc., wherever required  including  making joints   in  the  shuttering  fully   leak-proof, i/c.   Striking, dismantling  and removing the aforesaid assembly after concreting is  over,  including all labour and materials   complete  in  all respects and as per direction of Engineer-in-Charge :</t>
  </si>
  <si>
    <t>IN SUPERSTRUCTURE</t>
  </si>
  <si>
    <t>IN SUBSTRUCTURE
Foundation and plinth in rafts, footings, columns, pedestals,   beams,   walls,  slabs,    machine   and   equipment foundations, pile caps and pipe support  foundations, etc.</t>
  </si>
  <si>
    <t>Columns, pillars, posts, struts, inclined   posts, attached anufactu, portals and similar vertical members.</t>
  </si>
  <si>
    <t>Walls of any thickness, height and shape including  attached buttresses,  anufactu,   and their caps and bases,  etc.</t>
  </si>
  <si>
    <t>Lintels, beams, portal beams, brackets, girders,  cantilever beams,  suspended  floors,  roofs,  staircase  roofs  and   their supports, balconies, staircase waist and landing slabs and steps, etc.</t>
  </si>
  <si>
    <t>BRICK WORK</t>
  </si>
  <si>
    <t xml:space="preserve">Providing and constructing brick work using  bricks  of class   designation  7.5  in  cement  mortar 1 : 6 ( 1  cement:  6 coarse sand ) in:        </t>
  </si>
  <si>
    <t>Foundation and plinth.</t>
  </si>
  <si>
    <t xml:space="preserve">Superstructure at all heights.  </t>
  </si>
  <si>
    <t>Half brick masonry with bricks of class designation 75 in plinth and  super structure in cement mortar 1:4 ( 1 cement : 4 coarse sand)</t>
  </si>
  <si>
    <t>STRUCTURAL STEEL</t>
  </si>
  <si>
    <t xml:space="preserve">Supplying,  transporting,  de-rusting,   fabricating, erecting, hoisting and fixing in position with necessary  welding and/or bolting with MS bolts conforming to property class 4.6  of IS:  1367 at all heights as per approved fabrication drawings  of all types of structural steel work in columns, portals,  girders, lattice  girders,  beams,  crane girders,  M.S  rails,  monorails, bracings, trusses, purlins, rafters, side runners, sag rods, hand railings,  staircase  stringers and steps,  walkway,  toe-plates, floor grids,  sag  rods with M.S. rounds, side  walling,  conveyor gantries, trestle for pipe and cable racks, gusset plates, base plates, etc., either  made  of  rolled steel joists,  channels,  angles,  tees, flats,  plates  or  built  up from  plates  and/or  rolled  steel sections including necessary site and shop fasteners, complete in all respects as per approved fabrication drawings, standards  and direction of Engineer-in-Charge :      </t>
  </si>
  <si>
    <t xml:space="preserve">With providing and applying two coats of With providing and applying primer coat, intermediate coats and finish coat after  the preparation of surfaces on structural steel work  complete  in all respects as per technical specifications and direction of  Engineer-in-Charge. </t>
  </si>
  <si>
    <t xml:space="preserve">Same as Item No. 1.1, but lift from 1.5 M to 3.0 M. </t>
  </si>
  <si>
    <t>Same as Item No. 1.1 but lift from  3.0  M to 4.5 M</t>
  </si>
  <si>
    <t>Same as Item No. 3.101, but with concrete of grade M-25.</t>
  </si>
  <si>
    <t>Same as Item No. 3.201, but in walls of any thickness, shape or size including attached buttresses, pilasters and their caps and bases.</t>
  </si>
  <si>
    <t>Same as Item No. 3.201 but in lintels, beams,  portal beams,  brackets, girders, cantilevers, suspended floors,  roofs, staircase  roofs and their supports, balconies,  staircase  waist and landing slabs and steps including preparation  of top surface and finishing, nosing, etc.</t>
  </si>
  <si>
    <t xml:space="preserve">Supplying, transporting, fabricating as  per  approved fabrication drawings 25 mm. to 35 mm. thick M.S. grating made out of  M.S  flats as main members and Tor Steel  bars  as  secondary members,  all  welded together to form a perfect  mesh  including getting  those grating planks inspected and approved  by  Client/ Consultant, transporting to site, erecting and fixing in position these  grating planks at all heights with necessary  G.I.  clips/ G.I.  clamps  tack  welded for making  floors,  platforms,  stair steps, etc., as required at site, providing and applying painting as  per drawings and direction of Engineer-in-Charge  (The  rates shall  include  cost of G.I. clips/ clamps.  The  Contractor  may procure gratings from grating manufacturer approved by  Engineer-in-Charge.  The rates shall also include  all  charges  incurred during inspection and testing) : </t>
  </si>
  <si>
    <t xml:space="preserve">With 86 microns thick hot dip galvanizing coat.  </t>
  </si>
  <si>
    <t>Supplying, transporting, de-rusting, cutting  and fixing in position at  all heights steel work in  M.S. chequered  plates  in  floors, steps, landing, covers over trenches, etc., with necessary bolts, nuts, washers, drilling holes, welding, etc., wherever  necessary as per drawing including painting complete in all respects and as directed by Engineer-in Charge :</t>
  </si>
  <si>
    <t xml:space="preserve">Two  coats  of chlorinated rubber based paint  at  dry  film thickness  of  50 microns per coat over two coats of  high  built zinc  phosphate  primer compatible to  chlorinated  rubber  based paint at dry film thickness of 50 microns per coat.    </t>
  </si>
  <si>
    <t>Providing  and fixing  M.S pipe  hand  railing (medium grade) conforming to IS-1239 consisting of top and middle horizontal  rails  of  40  mm  dia.  and  32 mm  dia. nominal  bore respectively, 1050 mm high upright members  of 40 mm dia. nominal  bore  at  1500 mm maximum  distance  centre  to  centre  of  each member  including   all joints, bends , elbows, and  specials  as required and upright members welded or bolted to structural steel work/toe  plates  or welded to  M.S. insert  plates   with   M.S. lugs embedded in R.C.C. works, complete in all respects and as per direction of Engineer-in-Charge .</t>
  </si>
  <si>
    <t>Two  coats  of chlorinated rubber based paint  at  dry  film thickness  of  40 microns per coat over two coats of  high  built zinc  phosphate  primer compatible to  chlorinated  rubber  based paint at dry film thickness of 25 microns per coat.</t>
  </si>
  <si>
    <t>ROOFING</t>
  </si>
  <si>
    <t>Providing and fixing in position at all heights UPVC rain  water pipes confirming to BIS :13592 Type A R.C.C. column using plugs and  standard holder bat clamps comprising of two semi-circular halves of  flat  iron  and cast iron base screwed on wooden plugs or using  clamps welded  to structural steel members or M.S. insert  plates  where pipes  are  to  be fixed on  R.C.C.  members including all necessary fittings, such as tees, shoes,  off-sets, branches,  swan  necks,  elbows, bends,  heads,  etc. (plate inserts, if any, to be embedded in R.C.C shall be paid separately) :</t>
  </si>
  <si>
    <t>110 mm diameter pipe</t>
  </si>
  <si>
    <t>Providing &amp; fixing UV stabilised fiber 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</si>
  <si>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</si>
  <si>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anypitch in horizontal/ vertical or curved surfaces, excluding the cost of purlins, rafters and trusses and including cutting to size and shape wherever required.</t>
  </si>
  <si>
    <t>Sq.M.</t>
  </si>
  <si>
    <t>Providing and fixing pre-coated galvanised steel sheet roofing accessories 0.50 mm (+ 0.05 %) total coated thickness, Zinc coating 120 grams per sqm as per IS: 277, in 240 mpa steel grade, 5-7 microns epoxy primer on both side of the sheet and polyester top coat 15-18 microns using self drilling/ self tapping screws complete:</t>
  </si>
  <si>
    <t>Ridges  plain (500 – 600)</t>
  </si>
  <si>
    <t>Corrugated Aprons. (Upto 600 mm)</t>
  </si>
  <si>
    <t>Barge board (Upto 300 mm).</t>
  </si>
  <si>
    <t>Gutter. (600 mm over all girth).</t>
  </si>
  <si>
    <t>FLOORS AND BASES</t>
  </si>
  <si>
    <t>Providing and laying reinforced  cement  concrete  of   grade  M-20 in pavement floors in plant areas(using  20 mm. nominal gauge graded  stone  aggregate) machine mixed and mechanically vibrated  and finished to  a fair  face  but excluding the cost of  centring,  shuttering  and reinforcement  in slabs at ground floor level. Floors are  to  be cast  in  the panel of 3 metre x 3 metre  with broom finish  and  painting side surfaces  with  two  coats  of bitumen  paint of approved quality, complete in all  respects  as per direction of Engineer-in-Charge.</t>
  </si>
  <si>
    <t>FINISHING</t>
  </si>
  <si>
    <t>Providing at all heights 12 mm thick cement plaster  on brick  work,  exposed   surfaces of  RCC  lintels,  beams,  etc., complete in all respects and  as directed with cement plaster mix : 1:2:2 (1 cement: 2 fine sand: 2 coarse sand).</t>
  </si>
  <si>
    <t>Providing at all heights 15 mm thick cement plaster  on rough  side of single or half brick walls, etc., complete in  all respects and as directed with cement plaster mix :  1:2:2 (1 cement: 2 fine sand: 2 coarse sand).</t>
  </si>
  <si>
    <t>Providing and applying two coats of  coal  tar based  Epoxy paint of approved brand and manufacture, in foundation and plinth over  dry  RCC  /Cement concrete surfaces  (both  horizontal  and vertical  surfaces)  such as all  equipment  foundations,  column footings,  columns,  beams,  pedestals,  etc.,  of  a  dry   film thickness  of  minimum 200 microns (for  two  coats)  including necessary  preparation of surfaces such as scraping,  removal  of loose  particles,  dust,  through  cleaning,  etc.,  complete  as directed.</t>
  </si>
  <si>
    <t>MISCELLANEOUS</t>
  </si>
  <si>
    <t>Cu.M.</t>
  </si>
  <si>
    <t>Tonne</t>
  </si>
  <si>
    <t xml:space="preserve">Providing  and laying "SHRINKKOMP- 20"  or  any  other approved  equivalent anti-shrinkage grouting in pockets  and  base plates  of  light  dynamic  machines  such  as  small  pumps  and compressors as per manufacturer's specifications, complete in all respects as per direction of Engineer-in-Charge.   </t>
  </si>
  <si>
    <t>Supply &amp; laying 400 micron UPVC Sheet (of approved make confirming to BIS-2076-1981/ relevant codes) as per approved drawings complete in all respects and as per direction of Engineer-in-Charge.</t>
  </si>
  <si>
    <t>Supplying and filling in under floors, etc., with fine sand at all depths in layers not exceeding 20cms. in thickness including consolidating and dressing each deposited layer by ramming and watering, etc., complete in all respects as per direction of Engineer-in-Charge.</t>
  </si>
  <si>
    <t>Stripping the concrete of top portion of pile from the stripping level to the cut-off level or as directed for 450 mm dia</t>
  </si>
  <si>
    <t>RM</t>
  </si>
  <si>
    <t>Supplying, Drilling/Cleaning hole and fixing heavy duty Hilti chemical anchors HVA-E or equivalent Fischer anchor  for fixing of insert plates  in concrete. Anchors comprises of HVU chemical foil capsule containing styrene free Urethane Metacrylate resin, hardener, quartz, sand/corundum and threaded rod HAS-E of steel grade 5.8 for sizes M8-M24 and 8.8 grade for M27-M39. All threaded rods shall have chiselled tip. The steel grades shall conform to IS1367, part 3.All steel components shall be  galvanised to minimum 5 microns . HAS-ER threaded rod (stainless steel: A4-70) or HAS-HCR threaded rods ( stainless steel:A4-70) shall be used for fastenings exposed to greater risk of corrosion instead of galvanized threaded rods. Plates shall be supplied separately &amp; the payments shall be made against respective items. Fixing methodology to be followed as per manufacturers guidelines. Item includes all necessary scaffoldings required for completion of the work.</t>
  </si>
  <si>
    <t>Anchor Size M10</t>
  </si>
  <si>
    <t>Each</t>
  </si>
  <si>
    <t>Anchor size M12</t>
  </si>
  <si>
    <t>Anchor size M16</t>
  </si>
  <si>
    <t>Anchor size M20</t>
  </si>
  <si>
    <t>Anchor Size M24</t>
  </si>
  <si>
    <t>Anchor Size M27</t>
  </si>
  <si>
    <t>Anchor Size M30</t>
  </si>
  <si>
    <t>Anchor Size M33</t>
  </si>
  <si>
    <t>Anchor Size M36</t>
  </si>
  <si>
    <t>Supplying, Drilling/Cleaning hole and injecting slow curing time, high bond stress value Hilti HIT-RE 500 chemical or equivalent Fischer make with the help of HIT-MD 2000 dispenser, into a hole of dia &amp; depth as per manufacturer specification and fixing HYSD rebars in concrete thereof. Fixing methodology to be followed as per manufacturers guidelines. The chemical should have successful usage in wet or water saturated concrete/diamond cored holes as well. Plugs shall be used along with dispenser to inject RE 500 chemical or equivalent for deeper embedment depth of rebars i.e more than 300 mm in concrete. Reinforcements/rebars shall be supplied separately and the payments shall be made against respective items. Item includes all necessary scaffoldings required for completion of the work.</t>
  </si>
  <si>
    <t xml:space="preserve">12 mm dia. HYSD rebars </t>
  </si>
  <si>
    <t xml:space="preserve">16 mm dia. HYSD rebars. </t>
  </si>
  <si>
    <t xml:space="preserve">20 mm dia. HYSD rebars. </t>
  </si>
  <si>
    <t>25 mm dia. HYSD rebars.</t>
  </si>
  <si>
    <t>Kg</t>
  </si>
  <si>
    <t>Quintal</t>
  </si>
  <si>
    <t>R.M.</t>
  </si>
  <si>
    <t>Same as item No. 11.4 but for 600 mm dia pile.</t>
  </si>
  <si>
    <t xml:space="preserve">Supplying,  transporting,  de-rusting,   fabricating, erecting,  hoisting and fixing in position structural steel  work in  cat  ladders  and cages at all  heights  including  brackets, cleats, plates, rungs, chain, pins, hinges, etc., framed,  bolted and/or welded together and fixed in position including  necessary plugs and plugging and painting complete in all respects and  as per direction of Engineer-in-Charge   </t>
  </si>
  <si>
    <t>With providing and applying primer coat, intermediate coats and finish coat after  the preparation of surfaces on structural steel work  complete  in all respects as per technical specifications and direction of  Engineer-in-Charge.</t>
  </si>
  <si>
    <t xml:space="preserve">Earthwork  in  excavation  in foundations of buildings, footings,  columns,  plinth  beams,  walls,  machine/   equipment foundations,  isolated  pits, pavements, trenches  for  pipelines /cables, pipe sleepers, drains, etc., to the required levels  and grades  in  both dry and wet conditions,  including  dressing  of sides   and ramming of bottoms, getting out excavated earth  with lift  upto  1.5  M and disposal of  surplus  excavated  materials within a lead upto plant boundary including stacking, levelling and  dressing etc., complete as per direction of Engineer-in-Charge(E.I.C.)  in all  kinds  of soils as defined in IS: 1200  including  providing temporary  supports  to all service lines such  as  overhead  and underground  water,  sewage  and drain  pipes,  cables  etc.  and shoring and strutting wherever necessary, complete in   all respects as per direction of Engineer-in-Charge. </t>
  </si>
  <si>
    <t>Filling with available excavated good  earth  (excluding rocks / boulders), as approved and directed by  Engineer-in-Charge, in  trenches, plinth, under floors, sides of foundation etc.,  at all depths in layers not exceeding 20 cms. in thickness including consolidating  and dressing each deposited layer by  ramming  and watering  with  lead upto plant boundary, complete  in  all  respects (compaction under floor with mechanical vibrater / road roller including watering).</t>
  </si>
  <si>
    <t>Filling / banking the proposed area with earth excavated from owner's premises to the required grade levels in layers not exceeding 20 cm in depth including excavation, loading, unloading, filling, spreading, breaking clods, watering, leveling at site area, consolidating / compacting each deposited layerwith minimum 8.0 Tonne capacity power roller up to 95% of maximum dry density of filling materials, dressing up the embankments for flood banks, marginal banks, and guide banks etc., grading area within the plant boundary and at all lifts, surface dressing, removal of rubbish / debris  to a location outside the periphery of the Plant Battery Limits to the approved municipal ground (responsibility lies with the contactor to obtain permission from municipal corporation) / contactor own premises outsdie plant leaving the site clear and providing tests for required compaction of the surfaces etc., in all kinds of soil complete in all respects nothing shall be paid extra, as per specifications, approved drawings and as directed by Engineer-in-Charge.</t>
  </si>
  <si>
    <t>Same as Item No. 7.101, but bolting with  high  tensile bolts  conforming to property class 8.8 of IS: 1367  complete  as per drawings and direction of Engineer-in-Charge.</t>
  </si>
  <si>
    <t>Tender Inviting Authority: PROJECTS AND DEVELOPMENT INDIA LTD.</t>
  </si>
  <si>
    <t>NIT No:   PNPM/EM250/E/G-204B</t>
  </si>
  <si>
    <t xml:space="preserve">Notes:
1. Bidder to ensure that "Name of the Bidder / Bidding Firm / Company" is written in excel sheet along with submission of this bid failing which the bid shall be rejected.
2. Bidder to select the percentage (%) option either Excess or Less
3. Upon selecting the percentage option, bidder to enter the valid percenatge rate (up to two decimals)
4. IF THE BIDDER HAS NOT INDICATED ANY PERCENTAGE, THE TOTAL AMOUNT (ESTIMATED) WILL BE CONSIDERED FOR EVALUATION AND AWARD.
5. The Evaluation shall be done on Overall Lowest basis as per Clause no. 30.2.1 of the ITB, considering the rates quoted in this sheet plus charges towards GST. GST @ 18% shall be considered for evaluation.
6. Bidder to quote the Percentage (Either Excess or Less) within 2 Decimal places. Digits beyond 2 decimal places will be ignored.
7. If two or more bidders emerge as the Lowest evaluated bidders after evaluation, in such an event, Revised Percentage (which should be lower than Original Quoted Percentage) will be sought from those bidders and Re-evaluation will be carried out for selection of Lowest (L-1) Bidder.
8. Bidder shall submit signed and stamped UNPRICED COPY of this BoQ (excel sheet) indicating "QUOTED" against the quoted rates. [i.e. Bidder shall take a print out of the blank copy of this BoQ and write "QUOTED" against the quoted rate along with name of the Bidder in the relevant place and sign and stamp each page. The scan of this unpriced copy is to be submitted along with Unpriced Techno-Commercial Bid]
9. Bidder to exclusively quote only in this excel sheet. If price bid is submitted in any other form than this excel sheet, the price bid shall be rejected. </t>
  </si>
  <si>
    <t>Name of Work: CIVIL AND STRUCTURAL WORKS FOR ADDITIONAL RAILWAY SIDING STORAGE PLATFORM FOR BAGGED UREA AT AMMONIA - UREA FERTILIZER PLANT, HURL, GORAKHPUR, U.P.</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</si>
</sst>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4" fillId="0" borderId="0" xfId="56" applyNumberFormat="1" applyFont="1" applyFill="1" applyAlignment="1" applyProtection="1">
      <alignment vertical="top"/>
      <protection/>
    </xf>
    <xf numFmtId="0" fontId="5" fillId="0" borderId="0" xfId="56" applyNumberFormat="1" applyFont="1" applyFill="1" applyAlignment="1" applyProtection="1">
      <alignment vertical="top"/>
      <protection/>
    </xf>
    <xf numFmtId="0" fontId="24" fillId="0" borderId="10" xfId="0" applyFont="1" applyFill="1" applyBorder="1" applyAlignment="1">
      <alignment horizontal="justify" vertical="top" wrapText="1"/>
    </xf>
    <xf numFmtId="0" fontId="4" fillId="0" borderId="10" xfId="56" applyNumberFormat="1" applyFont="1" applyFill="1" applyBorder="1" applyAlignment="1">
      <alignment horizontal="left" vertical="top"/>
      <protection/>
    </xf>
    <xf numFmtId="0" fontId="4" fillId="0" borderId="0" xfId="56" applyNumberFormat="1" applyFont="1" applyFill="1" applyAlignment="1">
      <alignment vertical="top" wrapText="1"/>
      <protection/>
    </xf>
    <xf numFmtId="2" fontId="4" fillId="0" borderId="10" xfId="59" applyNumberFormat="1" applyFont="1" applyFill="1" applyBorder="1" applyAlignment="1">
      <alignment horizontal="right" vertical="top"/>
      <protection/>
    </xf>
    <xf numFmtId="0" fontId="7" fillId="0" borderId="10" xfId="59" applyNumberFormat="1" applyFont="1" applyFill="1" applyBorder="1" applyAlignment="1" applyProtection="1">
      <alignment horizontal="left" vertical="top" wrapText="1"/>
      <protection/>
    </xf>
    <xf numFmtId="0" fontId="7" fillId="0" borderId="10" xfId="56" applyNumberFormat="1" applyFont="1" applyFill="1" applyBorder="1" applyAlignment="1">
      <alignment horizontal="center" vertical="top" wrapText="1"/>
      <protection/>
    </xf>
    <xf numFmtId="0" fontId="7" fillId="0" borderId="10"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1" fontId="4" fillId="0" borderId="10" xfId="59" applyNumberFormat="1" applyFont="1" applyFill="1" applyBorder="1" applyAlignment="1">
      <alignment horizontal="center" vertical="top"/>
      <protection/>
    </xf>
    <xf numFmtId="0" fontId="7"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wrapText="1" readingOrder="1"/>
      <protection/>
    </xf>
    <xf numFmtId="172" fontId="4" fillId="0" borderId="10" xfId="59" applyNumberFormat="1" applyFont="1" applyFill="1" applyBorder="1" applyAlignment="1">
      <alignment vertical="top"/>
      <protection/>
    </xf>
    <xf numFmtId="0" fontId="4" fillId="0" borderId="10" xfId="59" applyNumberFormat="1" applyFont="1" applyFill="1" applyBorder="1" applyAlignment="1">
      <alignment vertical="top"/>
      <protection/>
    </xf>
    <xf numFmtId="0" fontId="7" fillId="0" borderId="10" xfId="56" applyNumberFormat="1" applyFont="1" applyFill="1" applyBorder="1" applyAlignment="1" applyProtection="1">
      <alignment horizontal="right" vertical="top"/>
      <protection/>
    </xf>
    <xf numFmtId="0" fontId="4" fillId="0" borderId="10" xfId="56" applyNumberFormat="1" applyFont="1" applyFill="1" applyBorder="1" applyAlignment="1">
      <alignment vertical="top"/>
      <protection/>
    </xf>
    <xf numFmtId="0" fontId="7" fillId="0" borderId="10" xfId="56" applyNumberFormat="1" applyFont="1" applyFill="1" applyBorder="1" applyAlignment="1" applyProtection="1">
      <alignment horizontal="left" vertical="top"/>
      <protection locked="0"/>
    </xf>
    <xf numFmtId="0" fontId="4" fillId="0" borderId="10" xfId="56" applyNumberFormat="1" applyFont="1" applyFill="1" applyBorder="1" applyAlignment="1" applyProtection="1">
      <alignment vertical="top"/>
      <protection/>
    </xf>
    <xf numFmtId="0" fontId="7" fillId="0" borderId="10" xfId="56" applyNumberFormat="1" applyFont="1" applyFill="1" applyBorder="1" applyAlignment="1" applyProtection="1">
      <alignment horizontal="right" vertical="top"/>
      <protection locked="0"/>
    </xf>
    <xf numFmtId="0" fontId="7" fillId="0" borderId="10" xfId="56" applyNumberFormat="1" applyFont="1" applyFill="1" applyBorder="1" applyAlignment="1" applyProtection="1">
      <alignment horizontal="center" vertical="top" wrapText="1"/>
      <protection locked="0"/>
    </xf>
    <xf numFmtId="0" fontId="7" fillId="0" borderId="10" xfId="59" applyNumberFormat="1" applyFont="1" applyFill="1" applyBorder="1" applyAlignment="1">
      <alignment horizontal="right" vertical="top"/>
      <protection/>
    </xf>
    <xf numFmtId="172" fontId="7" fillId="0" borderId="10" xfId="59" applyNumberFormat="1" applyFont="1" applyFill="1" applyBorder="1" applyAlignment="1">
      <alignment horizontal="right" vertical="top"/>
      <protection/>
    </xf>
    <xf numFmtId="0" fontId="4" fillId="0" borderId="10" xfId="59" applyNumberFormat="1" applyFont="1" applyFill="1" applyBorder="1" applyAlignment="1">
      <alignment vertical="top" wrapText="1"/>
      <protection/>
    </xf>
    <xf numFmtId="0" fontId="4" fillId="0" borderId="10" xfId="59" applyNumberFormat="1" applyFont="1" applyFill="1" applyBorder="1" applyAlignment="1">
      <alignment horizontal="center" vertical="top"/>
      <protection/>
    </xf>
    <xf numFmtId="0" fontId="4" fillId="0" borderId="10" xfId="59" applyNumberFormat="1" applyFont="1" applyFill="1" applyBorder="1" applyAlignment="1">
      <alignment horizontal="justify" vertical="top" wrapText="1"/>
      <protection/>
    </xf>
    <xf numFmtId="2" fontId="59" fillId="0" borderId="10" xfId="59" applyNumberFormat="1" applyFont="1" applyFill="1" applyBorder="1" applyAlignment="1">
      <alignment vertical="top"/>
      <protection/>
    </xf>
    <xf numFmtId="2" fontId="7" fillId="0" borderId="10" xfId="56" applyNumberFormat="1" applyFont="1" applyFill="1" applyBorder="1" applyAlignment="1" applyProtection="1">
      <alignment horizontal="right" vertical="top"/>
      <protection locked="0"/>
    </xf>
    <xf numFmtId="2" fontId="7" fillId="0" borderId="10" xfId="56" applyNumberFormat="1" applyFont="1" applyFill="1" applyBorder="1" applyAlignment="1" applyProtection="1">
      <alignment horizontal="right" vertical="top"/>
      <protection/>
    </xf>
    <xf numFmtId="2" fontId="4" fillId="0" borderId="10" xfId="59" applyNumberFormat="1" applyFont="1" applyFill="1" applyBorder="1" applyAlignment="1">
      <alignment vertical="top"/>
      <protection/>
    </xf>
    <xf numFmtId="2" fontId="4" fillId="0" borderId="10" xfId="56" applyNumberFormat="1" applyFont="1" applyFill="1" applyBorder="1" applyAlignment="1">
      <alignment vertical="top"/>
      <protection/>
    </xf>
    <xf numFmtId="2" fontId="7" fillId="0" borderId="10" xfId="56" applyNumberFormat="1" applyFont="1" applyFill="1" applyBorder="1" applyAlignment="1" applyProtection="1">
      <alignment horizontal="left" vertical="top"/>
      <protection locked="0"/>
    </xf>
    <xf numFmtId="2" fontId="7" fillId="33" borderId="10" xfId="56" applyNumberFormat="1" applyFont="1" applyFill="1" applyBorder="1" applyAlignment="1" applyProtection="1">
      <alignment horizontal="right" vertical="top"/>
      <protection locked="0"/>
    </xf>
    <xf numFmtId="2" fontId="7" fillId="0" borderId="10" xfId="56" applyNumberFormat="1" applyFont="1" applyFill="1" applyBorder="1" applyAlignment="1" applyProtection="1">
      <alignment horizontal="center" vertical="top" wrapText="1"/>
      <protection locked="0"/>
    </xf>
    <xf numFmtId="2" fontId="7" fillId="0" borderId="10" xfId="59" applyNumberFormat="1" applyFont="1" applyFill="1" applyBorder="1" applyAlignment="1">
      <alignment horizontal="right" vertical="top"/>
      <protection/>
    </xf>
    <xf numFmtId="2" fontId="7" fillId="0" borderId="10" xfId="58" applyNumberFormat="1" applyFont="1" applyFill="1" applyBorder="1" applyAlignment="1">
      <alignment horizontal="right" vertical="top"/>
      <protection/>
    </xf>
    <xf numFmtId="0" fontId="7" fillId="0" borderId="10" xfId="59" applyNumberFormat="1" applyFont="1" applyFill="1" applyBorder="1" applyAlignment="1">
      <alignment horizontal="center" vertical="top"/>
      <protection/>
    </xf>
    <xf numFmtId="2" fontId="60" fillId="0" borderId="10" xfId="59" applyNumberFormat="1" applyFont="1" applyFill="1" applyBorder="1" applyAlignment="1">
      <alignment vertical="top"/>
      <protection/>
    </xf>
    <xf numFmtId="2" fontId="4" fillId="0" borderId="10" xfId="56" applyNumberFormat="1" applyFont="1" applyFill="1" applyBorder="1" applyAlignment="1" applyProtection="1">
      <alignment vertical="top"/>
      <protection/>
    </xf>
    <xf numFmtId="2" fontId="7" fillId="0" borderId="10" xfId="59" applyNumberFormat="1" applyFont="1" applyFill="1" applyBorder="1" applyAlignment="1" applyProtection="1">
      <alignment horizontal="right" vertical="top"/>
      <protection/>
    </xf>
    <xf numFmtId="0" fontId="7" fillId="0" borderId="10" xfId="59" applyNumberFormat="1" applyFont="1" applyFill="1" applyBorder="1" applyAlignment="1">
      <alignment horizontal="left" vertical="top"/>
      <protection/>
    </xf>
    <xf numFmtId="0" fontId="15" fillId="0" borderId="10" xfId="59" applyNumberFormat="1" applyFont="1" applyFill="1" applyBorder="1" applyAlignment="1">
      <alignment vertical="top"/>
      <protection/>
    </xf>
    <xf numFmtId="2" fontId="15" fillId="0" borderId="10" xfId="59" applyNumberFormat="1" applyFont="1" applyFill="1" applyBorder="1" applyAlignment="1">
      <alignment vertical="top"/>
      <protection/>
    </xf>
    <xf numFmtId="0" fontId="16" fillId="0" borderId="10" xfId="56"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8" fillId="33" borderId="10" xfId="59" applyNumberFormat="1" applyFont="1" applyFill="1" applyBorder="1" applyAlignment="1" applyProtection="1">
      <alignment vertical="center" wrapText="1"/>
      <protection locked="0"/>
    </xf>
    <xf numFmtId="10" fontId="19" fillId="33" borderId="10" xfId="66" applyNumberFormat="1" applyFont="1" applyFill="1" applyBorder="1" applyAlignment="1" applyProtection="1">
      <alignment horizontal="center" vertical="center"/>
      <protection locked="0"/>
    </xf>
    <xf numFmtId="0" fontId="16"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7" fillId="0" borderId="10" xfId="59" applyNumberFormat="1" applyFont="1" applyFill="1" applyBorder="1" applyAlignment="1" applyProtection="1">
      <alignment vertical="center" wrapText="1"/>
      <protection/>
    </xf>
    <xf numFmtId="2" fontId="20" fillId="0" borderId="10" xfId="59" applyNumberFormat="1" applyFont="1" applyFill="1" applyBorder="1" applyAlignment="1">
      <alignment vertical="top"/>
      <protection/>
    </xf>
    <xf numFmtId="2" fontId="15" fillId="0" borderId="10" xfId="59" applyNumberFormat="1" applyFont="1" applyFill="1" applyBorder="1" applyAlignment="1">
      <alignment horizontal="right" vertical="top"/>
      <protection/>
    </xf>
    <xf numFmtId="0" fontId="11" fillId="0" borderId="10" xfId="56"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10" xfId="56" applyNumberFormat="1" applyFont="1" applyFill="1" applyBorder="1" applyAlignment="1">
      <alignment horizontal="left" vertical="center" wrapText="1"/>
      <protection/>
    </xf>
    <xf numFmtId="0" fontId="7" fillId="0" borderId="11" xfId="56" applyNumberFormat="1" applyFont="1" applyFill="1" applyBorder="1" applyAlignment="1" applyProtection="1">
      <alignment horizontal="left" vertical="top" wrapText="1"/>
      <protection locked="0"/>
    </xf>
    <xf numFmtId="0" fontId="7" fillId="0" borderId="12" xfId="56" applyNumberFormat="1" applyFont="1" applyFill="1" applyBorder="1" applyAlignment="1" applyProtection="1">
      <alignment horizontal="left" vertical="top" wrapText="1"/>
      <protection locked="0"/>
    </xf>
    <xf numFmtId="0" fontId="7" fillId="0" borderId="13" xfId="56" applyNumberFormat="1" applyFont="1" applyFill="1" applyBorder="1" applyAlignment="1" applyProtection="1">
      <alignment horizontal="left" vertical="top" wrapText="1"/>
      <protection locked="0"/>
    </xf>
    <xf numFmtId="0" fontId="7" fillId="34" borderId="10"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3"/>
  <sheetViews>
    <sheetView showGridLines="0" view="pageBreakPreview" zoomScale="80" zoomScaleNormal="75" zoomScaleSheetLayoutView="80" zoomScalePageLayoutView="0" workbookViewId="0" topLeftCell="A1">
      <selection activeCell="B8" sqref="B8:BC8"/>
    </sheetView>
  </sheetViews>
  <sheetFormatPr defaultColWidth="9.140625" defaultRowHeight="15"/>
  <cols>
    <col min="1" max="1" width="17.140625" style="1" customWidth="1"/>
    <col min="2" max="2" width="57.28125" style="1" customWidth="1"/>
    <col min="3" max="3" width="9.140625" style="1" hidden="1" customWidth="1"/>
    <col min="4" max="4" width="15.14062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18.140625" style="1" customWidth="1"/>
    <col min="54" max="54" width="18.140625" style="1" hidden="1" customWidth="1"/>
    <col min="55" max="55" width="39.42187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15" customHeight="1" hidden="1">
      <c r="A2" s="7" t="s">
        <v>0</v>
      </c>
      <c r="B2" s="7" t="s">
        <v>1</v>
      </c>
      <c r="C2" s="7" t="s">
        <v>2</v>
      </c>
      <c r="D2" s="7" t="s">
        <v>3</v>
      </c>
      <c r="E2" s="7" t="s">
        <v>4</v>
      </c>
      <c r="J2" s="8"/>
      <c r="K2" s="8"/>
      <c r="L2" s="8"/>
      <c r="O2" s="5"/>
      <c r="P2" s="5"/>
      <c r="Q2" s="6"/>
    </row>
    <row r="3" spans="1:243" s="4" customFormat="1" ht="14.25" customHeight="1" hidden="1">
      <c r="A3" s="4" t="s">
        <v>5</v>
      </c>
      <c r="C3" s="4" t="s">
        <v>6</v>
      </c>
      <c r="IE3" s="6"/>
      <c r="IF3" s="6"/>
      <c r="IG3" s="6"/>
      <c r="IH3" s="6"/>
      <c r="II3" s="6"/>
    </row>
    <row r="4" spans="1:243" s="9" customFormat="1" ht="30.75" customHeight="1">
      <c r="A4" s="75" t="s">
        <v>150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75" customHeight="1">
      <c r="A5" s="75" t="s">
        <v>153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3.75" customHeight="1">
      <c r="A6" s="75" t="s">
        <v>151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20.5" customHeight="1">
      <c r="A7" s="76" t="s">
        <v>152</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8"/>
      <c r="IE7" s="10"/>
      <c r="IF7" s="10"/>
      <c r="IG7" s="10"/>
      <c r="IH7" s="10"/>
      <c r="II7" s="10"/>
    </row>
    <row r="8" spans="1:243" s="11" customFormat="1" ht="90" customHeight="1">
      <c r="A8" s="25" t="s">
        <v>51</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2"/>
      <c r="IF8" s="12"/>
      <c r="IG8" s="12"/>
      <c r="IH8" s="12"/>
      <c r="II8" s="12"/>
    </row>
    <row r="9" spans="1:243" s="13" customFormat="1" ht="61.5" customHeight="1">
      <c r="A9" s="72" t="s">
        <v>7</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4"/>
      <c r="IF9" s="14"/>
      <c r="IG9" s="14"/>
      <c r="IH9" s="14"/>
      <c r="II9" s="14"/>
    </row>
    <row r="10" spans="1:243" s="15" customFormat="1" ht="18.75" customHeight="1">
      <c r="A10" s="26" t="s">
        <v>8</v>
      </c>
      <c r="B10" s="26" t="s">
        <v>9</v>
      </c>
      <c r="C10" s="26" t="s">
        <v>9</v>
      </c>
      <c r="D10" s="26" t="s">
        <v>8</v>
      </c>
      <c r="E10" s="26" t="s">
        <v>9</v>
      </c>
      <c r="F10" s="26" t="s">
        <v>10</v>
      </c>
      <c r="G10" s="26" t="s">
        <v>10</v>
      </c>
      <c r="H10" s="26" t="s">
        <v>11</v>
      </c>
      <c r="I10" s="26" t="s">
        <v>9</v>
      </c>
      <c r="J10" s="26" t="s">
        <v>8</v>
      </c>
      <c r="K10" s="26" t="s">
        <v>12</v>
      </c>
      <c r="L10" s="26" t="s">
        <v>9</v>
      </c>
      <c r="M10" s="26" t="s">
        <v>8</v>
      </c>
      <c r="N10" s="26" t="s">
        <v>10</v>
      </c>
      <c r="O10" s="26" t="s">
        <v>10</v>
      </c>
      <c r="P10" s="26" t="s">
        <v>10</v>
      </c>
      <c r="Q10" s="26" t="s">
        <v>10</v>
      </c>
      <c r="R10" s="26" t="s">
        <v>11</v>
      </c>
      <c r="S10" s="26" t="s">
        <v>11</v>
      </c>
      <c r="T10" s="26" t="s">
        <v>10</v>
      </c>
      <c r="U10" s="26" t="s">
        <v>10</v>
      </c>
      <c r="V10" s="26" t="s">
        <v>10</v>
      </c>
      <c r="W10" s="26" t="s">
        <v>10</v>
      </c>
      <c r="X10" s="26" t="s">
        <v>11</v>
      </c>
      <c r="Y10" s="26" t="s">
        <v>11</v>
      </c>
      <c r="Z10" s="26" t="s">
        <v>10</v>
      </c>
      <c r="AA10" s="26" t="s">
        <v>10</v>
      </c>
      <c r="AB10" s="26" t="s">
        <v>10</v>
      </c>
      <c r="AC10" s="26" t="s">
        <v>10</v>
      </c>
      <c r="AD10" s="26" t="s">
        <v>11</v>
      </c>
      <c r="AE10" s="26" t="s">
        <v>11</v>
      </c>
      <c r="AF10" s="26" t="s">
        <v>10</v>
      </c>
      <c r="AG10" s="26" t="s">
        <v>10</v>
      </c>
      <c r="AH10" s="26" t="s">
        <v>10</v>
      </c>
      <c r="AI10" s="26" t="s">
        <v>10</v>
      </c>
      <c r="AJ10" s="26" t="s">
        <v>11</v>
      </c>
      <c r="AK10" s="26" t="s">
        <v>11</v>
      </c>
      <c r="AL10" s="26" t="s">
        <v>10</v>
      </c>
      <c r="AM10" s="26" t="s">
        <v>10</v>
      </c>
      <c r="AN10" s="26" t="s">
        <v>10</v>
      </c>
      <c r="AO10" s="26" t="s">
        <v>10</v>
      </c>
      <c r="AP10" s="26" t="s">
        <v>11</v>
      </c>
      <c r="AQ10" s="26" t="s">
        <v>11</v>
      </c>
      <c r="AR10" s="26" t="s">
        <v>10</v>
      </c>
      <c r="AS10" s="26" t="s">
        <v>10</v>
      </c>
      <c r="AT10" s="26" t="s">
        <v>8</v>
      </c>
      <c r="AU10" s="26" t="s">
        <v>8</v>
      </c>
      <c r="AV10" s="26" t="s">
        <v>11</v>
      </c>
      <c r="AW10" s="26" t="s">
        <v>11</v>
      </c>
      <c r="AX10" s="26" t="s">
        <v>8</v>
      </c>
      <c r="AY10" s="26" t="s">
        <v>8</v>
      </c>
      <c r="AZ10" s="26" t="s">
        <v>13</v>
      </c>
      <c r="BA10" s="26" t="s">
        <v>8</v>
      </c>
      <c r="BB10" s="26" t="s">
        <v>8</v>
      </c>
      <c r="BC10" s="26" t="s">
        <v>9</v>
      </c>
      <c r="IE10" s="16"/>
      <c r="IF10" s="16"/>
      <c r="IG10" s="16"/>
      <c r="IH10" s="16"/>
      <c r="II10" s="16"/>
    </row>
    <row r="11" spans="1:243" s="15" customFormat="1" ht="94.5" customHeight="1">
      <c r="A11" s="26" t="s">
        <v>14</v>
      </c>
      <c r="B11" s="26" t="s">
        <v>15</v>
      </c>
      <c r="C11" s="26" t="s">
        <v>16</v>
      </c>
      <c r="D11" s="26" t="s">
        <v>17</v>
      </c>
      <c r="E11" s="26" t="s">
        <v>18</v>
      </c>
      <c r="F11" s="26" t="s">
        <v>53</v>
      </c>
      <c r="G11" s="26"/>
      <c r="H11" s="26"/>
      <c r="I11" s="26" t="s">
        <v>19</v>
      </c>
      <c r="J11" s="26" t="s">
        <v>20</v>
      </c>
      <c r="K11" s="26" t="s">
        <v>21</v>
      </c>
      <c r="L11" s="26" t="s">
        <v>22</v>
      </c>
      <c r="M11" s="27" t="s">
        <v>23</v>
      </c>
      <c r="N11" s="26" t="s">
        <v>24</v>
      </c>
      <c r="O11" s="26" t="s">
        <v>25</v>
      </c>
      <c r="P11" s="26" t="s">
        <v>26</v>
      </c>
      <c r="Q11" s="26" t="s">
        <v>27</v>
      </c>
      <c r="R11" s="26"/>
      <c r="S11" s="26"/>
      <c r="T11" s="26" t="s">
        <v>28</v>
      </c>
      <c r="U11" s="26" t="s">
        <v>29</v>
      </c>
      <c r="V11" s="26" t="s">
        <v>30</v>
      </c>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8" t="s">
        <v>52</v>
      </c>
      <c r="BB11" s="28" t="s">
        <v>31</v>
      </c>
      <c r="BC11" s="28" t="s">
        <v>32</v>
      </c>
      <c r="IE11" s="16"/>
      <c r="IF11" s="16"/>
      <c r="IG11" s="16"/>
      <c r="IH11" s="16"/>
      <c r="II11" s="16"/>
    </row>
    <row r="12" spans="1:243" s="15" customFormat="1" ht="15">
      <c r="A12" s="26">
        <v>1</v>
      </c>
      <c r="B12" s="26">
        <v>2</v>
      </c>
      <c r="C12" s="26">
        <v>3</v>
      </c>
      <c r="D12" s="26">
        <v>4</v>
      </c>
      <c r="E12" s="26">
        <v>5</v>
      </c>
      <c r="F12" s="26">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7</v>
      </c>
      <c r="BB12" s="26">
        <v>54</v>
      </c>
      <c r="BC12" s="26">
        <v>8</v>
      </c>
      <c r="IE12" s="16"/>
      <c r="IF12" s="16"/>
      <c r="IG12" s="16"/>
      <c r="IH12" s="16"/>
      <c r="II12" s="16"/>
    </row>
    <row r="13" spans="1:243" s="17" customFormat="1" ht="16.5" customHeight="1">
      <c r="A13" s="29">
        <v>1</v>
      </c>
      <c r="B13" s="30" t="s">
        <v>54</v>
      </c>
      <c r="C13" s="31"/>
      <c r="D13" s="32"/>
      <c r="E13" s="22"/>
      <c r="F13" s="33"/>
      <c r="G13" s="34"/>
      <c r="H13" s="34"/>
      <c r="I13" s="33"/>
      <c r="J13" s="35"/>
      <c r="K13" s="36"/>
      <c r="L13" s="36"/>
      <c r="M13" s="37"/>
      <c r="N13" s="38"/>
      <c r="O13" s="38"/>
      <c r="P13" s="39"/>
      <c r="Q13" s="38"/>
      <c r="R13" s="38"/>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A13" s="17">
        <v>1</v>
      </c>
      <c r="IB13" s="17" t="s">
        <v>54</v>
      </c>
      <c r="IE13" s="18"/>
      <c r="IF13" s="18" t="s">
        <v>33</v>
      </c>
      <c r="IG13" s="18" t="s">
        <v>34</v>
      </c>
      <c r="IH13" s="18">
        <v>10</v>
      </c>
      <c r="II13" s="18" t="s">
        <v>35</v>
      </c>
    </row>
    <row r="14" spans="1:243" s="17" customFormat="1" ht="303" customHeight="1">
      <c r="A14" s="43">
        <v>1.1</v>
      </c>
      <c r="B14" s="44" t="s">
        <v>146</v>
      </c>
      <c r="C14" s="31"/>
      <c r="D14" s="45">
        <v>3800</v>
      </c>
      <c r="E14" s="22" t="s">
        <v>117</v>
      </c>
      <c r="F14" s="48">
        <v>182</v>
      </c>
      <c r="G14" s="46"/>
      <c r="H14" s="47"/>
      <c r="I14" s="48" t="s">
        <v>37</v>
      </c>
      <c r="J14" s="49">
        <f aca="true" t="shared" si="0" ref="J14:J19">IF(I14="Less(-)",-1,1)</f>
        <v>1</v>
      </c>
      <c r="K14" s="50" t="s">
        <v>38</v>
      </c>
      <c r="L14" s="50" t="s">
        <v>4</v>
      </c>
      <c r="M14" s="51"/>
      <c r="N14" s="46"/>
      <c r="O14" s="46"/>
      <c r="P14" s="52"/>
      <c r="Q14" s="46"/>
      <c r="R14" s="46"/>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3">
        <f aca="true" t="shared" si="1" ref="BA14:BA19">total_amount_ba($B$2,$D$2,D14,F14,J14,K14,M14)</f>
        <v>691600</v>
      </c>
      <c r="BB14" s="54">
        <f aca="true" t="shared" si="2" ref="BB14:BB19">BA14+SUM(N14:AZ14)</f>
        <v>691600</v>
      </c>
      <c r="BC14" s="42" t="str">
        <f aca="true" t="shared" si="3" ref="BC14:BC19">SpellNumber(L14,BB14)</f>
        <v>INR  Six Lakh Ninety One Thousand Six Hundred    Only</v>
      </c>
      <c r="IA14" s="17">
        <v>1.1</v>
      </c>
      <c r="IB14" s="17" t="s">
        <v>146</v>
      </c>
      <c r="ID14" s="17">
        <v>3800</v>
      </c>
      <c r="IE14" s="18" t="s">
        <v>117</v>
      </c>
      <c r="IF14" s="18" t="s">
        <v>39</v>
      </c>
      <c r="IG14" s="18" t="s">
        <v>34</v>
      </c>
      <c r="IH14" s="18">
        <v>123.223</v>
      </c>
      <c r="II14" s="18" t="s">
        <v>36</v>
      </c>
    </row>
    <row r="15" spans="1:243" s="17" customFormat="1" ht="31.5" customHeight="1">
      <c r="A15" s="43">
        <v>1.2</v>
      </c>
      <c r="B15" s="44" t="s">
        <v>87</v>
      </c>
      <c r="C15" s="31"/>
      <c r="D15" s="45">
        <v>1000</v>
      </c>
      <c r="E15" s="22" t="s">
        <v>117</v>
      </c>
      <c r="F15" s="48">
        <v>272</v>
      </c>
      <c r="G15" s="46"/>
      <c r="H15" s="46"/>
      <c r="I15" s="48" t="s">
        <v>37</v>
      </c>
      <c r="J15" s="49">
        <f t="shared" si="0"/>
        <v>1</v>
      </c>
      <c r="K15" s="50" t="s">
        <v>38</v>
      </c>
      <c r="L15" s="50" t="s">
        <v>4</v>
      </c>
      <c r="M15" s="51"/>
      <c r="N15" s="46"/>
      <c r="O15" s="46"/>
      <c r="P15" s="52"/>
      <c r="Q15" s="46"/>
      <c r="R15" s="46"/>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3">
        <f t="shared" si="1"/>
        <v>272000</v>
      </c>
      <c r="BB15" s="54">
        <f t="shared" si="2"/>
        <v>272000</v>
      </c>
      <c r="BC15" s="42" t="str">
        <f t="shared" si="3"/>
        <v>INR  Two Lakh Seventy Two Thousand    Only</v>
      </c>
      <c r="IA15" s="17">
        <v>1.2</v>
      </c>
      <c r="IB15" s="17" t="s">
        <v>87</v>
      </c>
      <c r="ID15" s="17">
        <v>1000</v>
      </c>
      <c r="IE15" s="18" t="s">
        <v>117</v>
      </c>
      <c r="IF15" s="18" t="s">
        <v>40</v>
      </c>
      <c r="IG15" s="18" t="s">
        <v>41</v>
      </c>
      <c r="IH15" s="18">
        <v>213</v>
      </c>
      <c r="II15" s="18" t="s">
        <v>36</v>
      </c>
    </row>
    <row r="16" spans="1:243" s="17" customFormat="1" ht="30.75" customHeight="1">
      <c r="A16" s="43">
        <v>1.3</v>
      </c>
      <c r="B16" s="44" t="s">
        <v>88</v>
      </c>
      <c r="C16" s="31"/>
      <c r="D16" s="45">
        <v>50</v>
      </c>
      <c r="E16" s="22" t="s">
        <v>117</v>
      </c>
      <c r="F16" s="48">
        <v>363</v>
      </c>
      <c r="G16" s="46"/>
      <c r="H16" s="46"/>
      <c r="I16" s="48" t="s">
        <v>37</v>
      </c>
      <c r="J16" s="49">
        <f t="shared" si="0"/>
        <v>1</v>
      </c>
      <c r="K16" s="50" t="s">
        <v>38</v>
      </c>
      <c r="L16" s="50" t="s">
        <v>4</v>
      </c>
      <c r="M16" s="51"/>
      <c r="N16" s="46"/>
      <c r="O16" s="46"/>
      <c r="P16" s="52"/>
      <c r="Q16" s="46"/>
      <c r="R16" s="46"/>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3">
        <f t="shared" si="1"/>
        <v>18150</v>
      </c>
      <c r="BB16" s="54">
        <f t="shared" si="2"/>
        <v>18150</v>
      </c>
      <c r="BC16" s="42" t="str">
        <f t="shared" si="3"/>
        <v>INR  Eighteen Thousand One Hundred &amp; Fifty  Only</v>
      </c>
      <c r="IA16" s="17">
        <v>1.3</v>
      </c>
      <c r="IB16" s="17" t="s">
        <v>88</v>
      </c>
      <c r="ID16" s="17">
        <v>50</v>
      </c>
      <c r="IE16" s="18" t="s">
        <v>117</v>
      </c>
      <c r="IF16" s="18" t="s">
        <v>33</v>
      </c>
      <c r="IG16" s="18" t="s">
        <v>42</v>
      </c>
      <c r="IH16" s="18">
        <v>10</v>
      </c>
      <c r="II16" s="18" t="s">
        <v>36</v>
      </c>
    </row>
    <row r="17" spans="1:243" s="17" customFormat="1" ht="172.5" customHeight="1">
      <c r="A17" s="43">
        <v>1.4</v>
      </c>
      <c r="B17" s="44" t="s">
        <v>147</v>
      </c>
      <c r="C17" s="31"/>
      <c r="D17" s="45">
        <v>3500</v>
      </c>
      <c r="E17" s="22" t="s">
        <v>117</v>
      </c>
      <c r="F17" s="48">
        <v>220</v>
      </c>
      <c r="G17" s="46"/>
      <c r="H17" s="46"/>
      <c r="I17" s="48" t="s">
        <v>37</v>
      </c>
      <c r="J17" s="49">
        <f t="shared" si="0"/>
        <v>1</v>
      </c>
      <c r="K17" s="50" t="s">
        <v>38</v>
      </c>
      <c r="L17" s="50" t="s">
        <v>4</v>
      </c>
      <c r="M17" s="51"/>
      <c r="N17" s="46"/>
      <c r="O17" s="46"/>
      <c r="P17" s="52"/>
      <c r="Q17" s="46"/>
      <c r="R17" s="46"/>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3">
        <f t="shared" si="1"/>
        <v>770000</v>
      </c>
      <c r="BB17" s="54">
        <f t="shared" si="2"/>
        <v>770000</v>
      </c>
      <c r="BC17" s="42" t="str">
        <f t="shared" si="3"/>
        <v>INR  Seven Lakh Seventy Thousand    Only</v>
      </c>
      <c r="IA17" s="17">
        <v>1.4</v>
      </c>
      <c r="IB17" s="17" t="s">
        <v>147</v>
      </c>
      <c r="ID17" s="17">
        <v>3500</v>
      </c>
      <c r="IE17" s="18" t="s">
        <v>117</v>
      </c>
      <c r="IF17" s="18" t="s">
        <v>43</v>
      </c>
      <c r="IG17" s="18" t="s">
        <v>44</v>
      </c>
      <c r="IH17" s="18">
        <v>10</v>
      </c>
      <c r="II17" s="18" t="s">
        <v>36</v>
      </c>
    </row>
    <row r="18" spans="1:243" s="17" customFormat="1" ht="374.25" customHeight="1">
      <c r="A18" s="43">
        <v>1.5</v>
      </c>
      <c r="B18" s="44" t="s">
        <v>148</v>
      </c>
      <c r="C18" s="31"/>
      <c r="D18" s="48">
        <v>16000</v>
      </c>
      <c r="E18" s="22" t="s">
        <v>117</v>
      </c>
      <c r="F18" s="48">
        <v>317</v>
      </c>
      <c r="G18" s="46"/>
      <c r="H18" s="46"/>
      <c r="I18" s="48" t="s">
        <v>37</v>
      </c>
      <c r="J18" s="49">
        <f t="shared" si="0"/>
        <v>1</v>
      </c>
      <c r="K18" s="50" t="s">
        <v>38</v>
      </c>
      <c r="L18" s="50" t="s">
        <v>4</v>
      </c>
      <c r="M18" s="51"/>
      <c r="N18" s="46"/>
      <c r="O18" s="46"/>
      <c r="P18" s="52"/>
      <c r="Q18" s="46"/>
      <c r="R18" s="46"/>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3">
        <f t="shared" si="1"/>
        <v>5072000</v>
      </c>
      <c r="BB18" s="54">
        <f t="shared" si="2"/>
        <v>5072000</v>
      </c>
      <c r="BC18" s="42" t="str">
        <f t="shared" si="3"/>
        <v>INR  Fifty Lakh Seventy Two Thousand    Only</v>
      </c>
      <c r="IA18" s="17">
        <v>1.5</v>
      </c>
      <c r="IB18" s="17" t="s">
        <v>148</v>
      </c>
      <c r="ID18" s="17">
        <v>16000</v>
      </c>
      <c r="IE18" s="18" t="s">
        <v>117</v>
      </c>
      <c r="IF18" s="18" t="s">
        <v>39</v>
      </c>
      <c r="IG18" s="18" t="s">
        <v>34</v>
      </c>
      <c r="IH18" s="18">
        <v>123.223</v>
      </c>
      <c r="II18" s="18" t="s">
        <v>36</v>
      </c>
    </row>
    <row r="19" spans="1:243" s="17" customFormat="1" ht="132" customHeight="1">
      <c r="A19" s="43">
        <v>1.6</v>
      </c>
      <c r="B19" s="44" t="s">
        <v>55</v>
      </c>
      <c r="C19" s="31"/>
      <c r="D19" s="48">
        <v>150</v>
      </c>
      <c r="E19" s="22" t="s">
        <v>117</v>
      </c>
      <c r="F19" s="48">
        <v>139</v>
      </c>
      <c r="G19" s="46"/>
      <c r="H19" s="46"/>
      <c r="I19" s="48" t="s">
        <v>37</v>
      </c>
      <c r="J19" s="49">
        <f t="shared" si="0"/>
        <v>1</v>
      </c>
      <c r="K19" s="50" t="s">
        <v>38</v>
      </c>
      <c r="L19" s="50" t="s">
        <v>4</v>
      </c>
      <c r="M19" s="51"/>
      <c r="N19" s="46"/>
      <c r="O19" s="46"/>
      <c r="P19" s="52"/>
      <c r="Q19" s="46"/>
      <c r="R19" s="46"/>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3">
        <f t="shared" si="1"/>
        <v>20850</v>
      </c>
      <c r="BB19" s="54">
        <f t="shared" si="2"/>
        <v>20850</v>
      </c>
      <c r="BC19" s="42" t="str">
        <f t="shared" si="3"/>
        <v>INR  Twenty Thousand Eight Hundred &amp; Fifty  Only</v>
      </c>
      <c r="IA19" s="17">
        <v>1.6</v>
      </c>
      <c r="IB19" s="17" t="s">
        <v>55</v>
      </c>
      <c r="ID19" s="17">
        <v>150</v>
      </c>
      <c r="IE19" s="18" t="s">
        <v>117</v>
      </c>
      <c r="IF19" s="18" t="s">
        <v>40</v>
      </c>
      <c r="IG19" s="18" t="s">
        <v>41</v>
      </c>
      <c r="IH19" s="18">
        <v>213</v>
      </c>
      <c r="II19" s="18" t="s">
        <v>36</v>
      </c>
    </row>
    <row r="20" spans="1:243" s="17" customFormat="1" ht="16.5" customHeight="1">
      <c r="A20" s="55">
        <v>2</v>
      </c>
      <c r="B20" s="30" t="s">
        <v>56</v>
      </c>
      <c r="C20" s="31"/>
      <c r="D20" s="56"/>
      <c r="E20" s="22"/>
      <c r="F20" s="33"/>
      <c r="G20" s="34"/>
      <c r="H20" s="34"/>
      <c r="I20" s="33"/>
      <c r="J20" s="35"/>
      <c r="K20" s="36"/>
      <c r="L20" s="36"/>
      <c r="M20" s="37"/>
      <c r="N20" s="38"/>
      <c r="O20" s="38"/>
      <c r="P20" s="39"/>
      <c r="Q20" s="38"/>
      <c r="R20" s="38"/>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41"/>
      <c r="BC20" s="42"/>
      <c r="IA20" s="17">
        <v>2</v>
      </c>
      <c r="IB20" s="17" t="s">
        <v>56</v>
      </c>
      <c r="IE20" s="18"/>
      <c r="IF20" s="18" t="s">
        <v>33</v>
      </c>
      <c r="IG20" s="18" t="s">
        <v>34</v>
      </c>
      <c r="IH20" s="18">
        <v>10</v>
      </c>
      <c r="II20" s="18" t="s">
        <v>35</v>
      </c>
    </row>
    <row r="21" spans="1:243" s="17" customFormat="1" ht="73.5" customHeight="1">
      <c r="A21" s="43">
        <v>2.1</v>
      </c>
      <c r="B21" s="44" t="s">
        <v>57</v>
      </c>
      <c r="C21" s="31"/>
      <c r="D21" s="56"/>
      <c r="E21" s="22"/>
      <c r="F21" s="33"/>
      <c r="G21" s="34"/>
      <c r="H21" s="34"/>
      <c r="I21" s="33"/>
      <c r="J21" s="35"/>
      <c r="K21" s="36"/>
      <c r="L21" s="36"/>
      <c r="M21" s="37"/>
      <c r="N21" s="38"/>
      <c r="O21" s="38"/>
      <c r="P21" s="39"/>
      <c r="Q21" s="38"/>
      <c r="R21" s="38"/>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c r="BB21" s="41"/>
      <c r="BC21" s="42"/>
      <c r="IA21" s="17">
        <v>2.1</v>
      </c>
      <c r="IB21" s="17" t="s">
        <v>57</v>
      </c>
      <c r="IE21" s="18"/>
      <c r="IF21" s="18" t="s">
        <v>33</v>
      </c>
      <c r="IG21" s="18" t="s">
        <v>34</v>
      </c>
      <c r="IH21" s="18">
        <v>10</v>
      </c>
      <c r="II21" s="18" t="s">
        <v>35</v>
      </c>
    </row>
    <row r="22" spans="1:243" s="17" customFormat="1" ht="30.75" customHeight="1">
      <c r="A22" s="43">
        <v>2.101</v>
      </c>
      <c r="B22" s="44" t="s">
        <v>58</v>
      </c>
      <c r="C22" s="31"/>
      <c r="D22" s="48">
        <v>1550</v>
      </c>
      <c r="E22" s="22" t="s">
        <v>117</v>
      </c>
      <c r="F22" s="48">
        <v>5790</v>
      </c>
      <c r="G22" s="46"/>
      <c r="H22" s="46"/>
      <c r="I22" s="48" t="s">
        <v>37</v>
      </c>
      <c r="J22" s="49">
        <f>IF(I22="Less(-)",-1,1)</f>
        <v>1</v>
      </c>
      <c r="K22" s="50" t="s">
        <v>38</v>
      </c>
      <c r="L22" s="50" t="s">
        <v>4</v>
      </c>
      <c r="M22" s="51"/>
      <c r="N22" s="46"/>
      <c r="O22" s="46"/>
      <c r="P22" s="52"/>
      <c r="Q22" s="46"/>
      <c r="R22" s="46"/>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3">
        <f>total_amount_ba($B$2,$D$2,D22,F22,J22,K22,M22)</f>
        <v>8974500</v>
      </c>
      <c r="BB22" s="54">
        <f>BA22+SUM(N22:AZ22)</f>
        <v>8974500</v>
      </c>
      <c r="BC22" s="42" t="str">
        <f>SpellNumber(L22,BB22)</f>
        <v>INR  Eighty Nine Lakh Seventy Four Thousand Five Hundred    Only</v>
      </c>
      <c r="IA22" s="17">
        <v>2.101</v>
      </c>
      <c r="IB22" s="17" t="s">
        <v>58</v>
      </c>
      <c r="ID22" s="17">
        <v>1550</v>
      </c>
      <c r="IE22" s="18" t="s">
        <v>117</v>
      </c>
      <c r="IF22" s="18" t="s">
        <v>33</v>
      </c>
      <c r="IG22" s="18" t="s">
        <v>42</v>
      </c>
      <c r="IH22" s="18">
        <v>10</v>
      </c>
      <c r="II22" s="18" t="s">
        <v>36</v>
      </c>
    </row>
    <row r="23" spans="1:243" s="17" customFormat="1" ht="31.5" customHeight="1">
      <c r="A23" s="43">
        <v>2.102</v>
      </c>
      <c r="B23" s="44" t="s">
        <v>59</v>
      </c>
      <c r="C23" s="31"/>
      <c r="D23" s="48">
        <v>25</v>
      </c>
      <c r="E23" s="22" t="s">
        <v>117</v>
      </c>
      <c r="F23" s="48">
        <v>6259</v>
      </c>
      <c r="G23" s="46"/>
      <c r="H23" s="46"/>
      <c r="I23" s="48" t="s">
        <v>37</v>
      </c>
      <c r="J23" s="49">
        <f>IF(I23="Less(-)",-1,1)</f>
        <v>1</v>
      </c>
      <c r="K23" s="50" t="s">
        <v>38</v>
      </c>
      <c r="L23" s="50" t="s">
        <v>4</v>
      </c>
      <c r="M23" s="51"/>
      <c r="N23" s="46"/>
      <c r="O23" s="46"/>
      <c r="P23" s="52"/>
      <c r="Q23" s="46"/>
      <c r="R23" s="46"/>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3">
        <f>total_amount_ba($B$2,$D$2,D23,F23,J23,K23,M23)</f>
        <v>156475</v>
      </c>
      <c r="BB23" s="54">
        <f>BA23+SUM(N23:AZ23)</f>
        <v>156475</v>
      </c>
      <c r="BC23" s="42" t="str">
        <f>SpellNumber(L23,BB23)</f>
        <v>INR  One Lakh Fifty Six Thousand Four Hundred &amp; Seventy Five  Only</v>
      </c>
      <c r="IA23" s="17">
        <v>2.102</v>
      </c>
      <c r="IB23" s="17" t="s">
        <v>59</v>
      </c>
      <c r="ID23" s="17">
        <v>25</v>
      </c>
      <c r="IE23" s="18" t="s">
        <v>117</v>
      </c>
      <c r="IF23" s="18" t="s">
        <v>40</v>
      </c>
      <c r="IG23" s="18" t="s">
        <v>41</v>
      </c>
      <c r="IH23" s="18">
        <v>213</v>
      </c>
      <c r="II23" s="18" t="s">
        <v>36</v>
      </c>
    </row>
    <row r="24" spans="1:243" s="17" customFormat="1" ht="32.25" customHeight="1">
      <c r="A24" s="43">
        <v>2.103</v>
      </c>
      <c r="B24" s="44" t="s">
        <v>60</v>
      </c>
      <c r="C24" s="31"/>
      <c r="D24" s="48">
        <v>25</v>
      </c>
      <c r="E24" s="22" t="s">
        <v>117</v>
      </c>
      <c r="F24" s="48">
        <v>6789</v>
      </c>
      <c r="G24" s="46"/>
      <c r="H24" s="46"/>
      <c r="I24" s="48" t="s">
        <v>37</v>
      </c>
      <c r="J24" s="49">
        <f>IF(I24="Less(-)",-1,1)</f>
        <v>1</v>
      </c>
      <c r="K24" s="50" t="s">
        <v>38</v>
      </c>
      <c r="L24" s="50" t="s">
        <v>4</v>
      </c>
      <c r="M24" s="51"/>
      <c r="N24" s="46"/>
      <c r="O24" s="46"/>
      <c r="P24" s="52"/>
      <c r="Q24" s="46"/>
      <c r="R24" s="46"/>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3">
        <f>total_amount_ba($B$2,$D$2,D24,F24,J24,K24,M24)</f>
        <v>169725</v>
      </c>
      <c r="BB24" s="54">
        <f>BA24+SUM(N24:AZ24)</f>
        <v>169725</v>
      </c>
      <c r="BC24" s="42" t="str">
        <f>SpellNumber(L24,BB24)</f>
        <v>INR  One Lakh Sixty Nine Thousand Seven Hundred &amp; Twenty Five  Only</v>
      </c>
      <c r="IA24" s="17">
        <v>2.103</v>
      </c>
      <c r="IB24" s="17" t="s">
        <v>60</v>
      </c>
      <c r="ID24" s="17">
        <v>25</v>
      </c>
      <c r="IE24" s="18" t="s">
        <v>117</v>
      </c>
      <c r="IF24" s="18" t="s">
        <v>33</v>
      </c>
      <c r="IG24" s="18" t="s">
        <v>42</v>
      </c>
      <c r="IH24" s="18">
        <v>10</v>
      </c>
      <c r="II24" s="18" t="s">
        <v>36</v>
      </c>
    </row>
    <row r="25" spans="1:243" s="17" customFormat="1" ht="101.25" customHeight="1">
      <c r="A25" s="43">
        <v>2.2</v>
      </c>
      <c r="B25" s="44" t="s">
        <v>61</v>
      </c>
      <c r="C25" s="31"/>
      <c r="D25" s="48">
        <v>5</v>
      </c>
      <c r="E25" s="22" t="s">
        <v>141</v>
      </c>
      <c r="F25" s="48">
        <f>3500</f>
        <v>3500</v>
      </c>
      <c r="G25" s="46"/>
      <c r="H25" s="46"/>
      <c r="I25" s="48" t="s">
        <v>37</v>
      </c>
      <c r="J25" s="49">
        <f>IF(I25="Less(-)",-1,1)</f>
        <v>1</v>
      </c>
      <c r="K25" s="50" t="s">
        <v>38</v>
      </c>
      <c r="L25" s="50" t="s">
        <v>4</v>
      </c>
      <c r="M25" s="51"/>
      <c r="N25" s="46"/>
      <c r="O25" s="46"/>
      <c r="P25" s="52"/>
      <c r="Q25" s="46"/>
      <c r="R25" s="46"/>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3">
        <f>total_amount_ba($B$2,$D$2,D25,F25,J25,K25,M25)</f>
        <v>17500</v>
      </c>
      <c r="BB25" s="54">
        <f>BA25+SUM(N25:AZ25)</f>
        <v>17500</v>
      </c>
      <c r="BC25" s="42" t="str">
        <f>SpellNumber(L25,BB25)</f>
        <v>INR  Seventeen Thousand Five Hundred    Only</v>
      </c>
      <c r="IA25" s="17">
        <v>2.2</v>
      </c>
      <c r="IB25" s="17" t="s">
        <v>61</v>
      </c>
      <c r="ID25" s="17">
        <v>5</v>
      </c>
      <c r="IE25" s="18" t="s">
        <v>141</v>
      </c>
      <c r="IF25" s="18" t="s">
        <v>40</v>
      </c>
      <c r="IG25" s="18" t="s">
        <v>41</v>
      </c>
      <c r="IH25" s="18">
        <v>213</v>
      </c>
      <c r="II25" s="18" t="s">
        <v>36</v>
      </c>
    </row>
    <row r="26" spans="1:243" s="17" customFormat="1" ht="16.5" customHeight="1">
      <c r="A26" s="55">
        <v>3</v>
      </c>
      <c r="B26" s="30" t="s">
        <v>62</v>
      </c>
      <c r="C26" s="31"/>
      <c r="D26" s="56"/>
      <c r="E26" s="22"/>
      <c r="F26" s="48"/>
      <c r="G26" s="46"/>
      <c r="H26" s="46"/>
      <c r="I26" s="48"/>
      <c r="J26" s="49"/>
      <c r="K26" s="50"/>
      <c r="L26" s="50"/>
      <c r="M26" s="57"/>
      <c r="N26" s="46"/>
      <c r="O26" s="46"/>
      <c r="P26" s="52"/>
      <c r="Q26" s="46"/>
      <c r="R26" s="46"/>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3"/>
      <c r="BB26" s="54"/>
      <c r="BC26" s="42"/>
      <c r="IA26" s="17">
        <v>3</v>
      </c>
      <c r="IB26" s="17" t="s">
        <v>62</v>
      </c>
      <c r="IE26" s="18"/>
      <c r="IF26" s="18" t="s">
        <v>39</v>
      </c>
      <c r="IG26" s="18" t="s">
        <v>34</v>
      </c>
      <c r="IH26" s="18">
        <v>123.223</v>
      </c>
      <c r="II26" s="18" t="s">
        <v>36</v>
      </c>
    </row>
    <row r="27" spans="1:243" s="17" customFormat="1" ht="16.5" customHeight="1">
      <c r="A27" s="43">
        <v>3.1</v>
      </c>
      <c r="B27" s="42" t="s">
        <v>64</v>
      </c>
      <c r="C27" s="31"/>
      <c r="D27" s="56"/>
      <c r="E27" s="22"/>
      <c r="F27" s="48"/>
      <c r="G27" s="46"/>
      <c r="H27" s="46"/>
      <c r="I27" s="48"/>
      <c r="J27" s="49"/>
      <c r="K27" s="50"/>
      <c r="L27" s="50"/>
      <c r="M27" s="57"/>
      <c r="N27" s="46"/>
      <c r="O27" s="46"/>
      <c r="P27" s="52"/>
      <c r="Q27" s="46"/>
      <c r="R27" s="46"/>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3"/>
      <c r="BB27" s="54"/>
      <c r="BC27" s="42"/>
      <c r="IA27" s="17">
        <v>3.1</v>
      </c>
      <c r="IB27" s="17" t="s">
        <v>64</v>
      </c>
      <c r="IE27" s="18"/>
      <c r="IF27" s="18" t="s">
        <v>39</v>
      </c>
      <c r="IG27" s="18" t="s">
        <v>34</v>
      </c>
      <c r="IH27" s="18">
        <v>123.223</v>
      </c>
      <c r="II27" s="18" t="s">
        <v>36</v>
      </c>
    </row>
    <row r="28" spans="1:243" s="17" customFormat="1" ht="186.75" customHeight="1">
      <c r="A28" s="43">
        <v>3.101</v>
      </c>
      <c r="B28" s="44" t="s">
        <v>63</v>
      </c>
      <c r="C28" s="31"/>
      <c r="D28" s="48">
        <v>2000</v>
      </c>
      <c r="E28" s="22" t="s">
        <v>117</v>
      </c>
      <c r="F28" s="48">
        <v>8067</v>
      </c>
      <c r="G28" s="46"/>
      <c r="H28" s="46"/>
      <c r="I28" s="48" t="s">
        <v>37</v>
      </c>
      <c r="J28" s="49">
        <f>IF(I28="Less(-)",-1,1)</f>
        <v>1</v>
      </c>
      <c r="K28" s="50" t="s">
        <v>38</v>
      </c>
      <c r="L28" s="50" t="s">
        <v>4</v>
      </c>
      <c r="M28" s="51"/>
      <c r="N28" s="46"/>
      <c r="O28" s="46"/>
      <c r="P28" s="52"/>
      <c r="Q28" s="46"/>
      <c r="R28" s="46"/>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3">
        <f>total_amount_ba($B$2,$D$2,D28,F28,J28,K28,M28)</f>
        <v>16134000</v>
      </c>
      <c r="BB28" s="54">
        <f>BA28+SUM(N28:AZ28)</f>
        <v>16134000</v>
      </c>
      <c r="BC28" s="42" t="str">
        <f>SpellNumber(L28,BB28)</f>
        <v>INR  One Crore Sixty One Lakh Thirty Four Thousand    Only</v>
      </c>
      <c r="IA28" s="17">
        <v>3.101</v>
      </c>
      <c r="IB28" s="17" t="s">
        <v>63</v>
      </c>
      <c r="ID28" s="17">
        <v>2000</v>
      </c>
      <c r="IE28" s="18" t="s">
        <v>117</v>
      </c>
      <c r="IF28" s="18" t="s">
        <v>40</v>
      </c>
      <c r="IG28" s="18" t="s">
        <v>41</v>
      </c>
      <c r="IH28" s="18">
        <v>213</v>
      </c>
      <c r="II28" s="18" t="s">
        <v>36</v>
      </c>
    </row>
    <row r="29" spans="1:243" s="17" customFormat="1" ht="39" customHeight="1">
      <c r="A29" s="43">
        <v>3.102</v>
      </c>
      <c r="B29" s="44" t="s">
        <v>89</v>
      </c>
      <c r="C29" s="31"/>
      <c r="D29" s="48">
        <v>25</v>
      </c>
      <c r="E29" s="22" t="s">
        <v>117</v>
      </c>
      <c r="F29" s="48">
        <v>7997</v>
      </c>
      <c r="G29" s="46"/>
      <c r="H29" s="46"/>
      <c r="I29" s="48" t="s">
        <v>37</v>
      </c>
      <c r="J29" s="49">
        <f>IF(I29="Less(-)",-1,1)</f>
        <v>1</v>
      </c>
      <c r="K29" s="50" t="s">
        <v>38</v>
      </c>
      <c r="L29" s="50" t="s">
        <v>4</v>
      </c>
      <c r="M29" s="51"/>
      <c r="N29" s="46"/>
      <c r="O29" s="46"/>
      <c r="P29" s="52"/>
      <c r="Q29" s="46"/>
      <c r="R29" s="46"/>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3">
        <f>total_amount_ba($B$2,$D$2,D29,F29,J29,K29,M29)</f>
        <v>199925</v>
      </c>
      <c r="BB29" s="54">
        <f>BA29+SUM(N29:AZ29)</f>
        <v>199925</v>
      </c>
      <c r="BC29" s="42" t="str">
        <f>SpellNumber(L29,BB29)</f>
        <v>INR  One Lakh Ninety Nine Thousand Nine Hundred &amp; Twenty Five  Only</v>
      </c>
      <c r="IA29" s="17">
        <v>3.102</v>
      </c>
      <c r="IB29" s="17" t="s">
        <v>89</v>
      </c>
      <c r="ID29" s="17">
        <v>25</v>
      </c>
      <c r="IE29" s="18" t="s">
        <v>117</v>
      </c>
      <c r="IF29" s="18" t="s">
        <v>33</v>
      </c>
      <c r="IG29" s="18" t="s">
        <v>42</v>
      </c>
      <c r="IH29" s="18">
        <v>10</v>
      </c>
      <c r="II29" s="18" t="s">
        <v>36</v>
      </c>
    </row>
    <row r="30" spans="1:243" s="17" customFormat="1" ht="16.5" customHeight="1">
      <c r="A30" s="43">
        <v>3.2</v>
      </c>
      <c r="B30" s="42" t="s">
        <v>65</v>
      </c>
      <c r="C30" s="31"/>
      <c r="D30" s="48"/>
      <c r="E30" s="22"/>
      <c r="F30" s="48"/>
      <c r="G30" s="46"/>
      <c r="H30" s="46"/>
      <c r="I30" s="48"/>
      <c r="J30" s="49"/>
      <c r="K30" s="50"/>
      <c r="L30" s="50"/>
      <c r="M30" s="57"/>
      <c r="N30" s="46"/>
      <c r="O30" s="46"/>
      <c r="P30" s="52"/>
      <c r="Q30" s="46"/>
      <c r="R30" s="46"/>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3"/>
      <c r="BB30" s="54"/>
      <c r="BC30" s="42"/>
      <c r="IA30" s="17">
        <v>3.2</v>
      </c>
      <c r="IB30" s="17" t="s">
        <v>65</v>
      </c>
      <c r="IE30" s="18"/>
      <c r="IF30" s="18" t="s">
        <v>39</v>
      </c>
      <c r="IG30" s="18" t="s">
        <v>34</v>
      </c>
      <c r="IH30" s="18">
        <v>123.223</v>
      </c>
      <c r="II30" s="18" t="s">
        <v>36</v>
      </c>
    </row>
    <row r="31" spans="1:243" s="17" customFormat="1" ht="174" customHeight="1">
      <c r="A31" s="43">
        <v>3.201</v>
      </c>
      <c r="B31" s="44" t="s">
        <v>66</v>
      </c>
      <c r="C31" s="31"/>
      <c r="D31" s="48">
        <v>25</v>
      </c>
      <c r="E31" s="22" t="s">
        <v>117</v>
      </c>
      <c r="F31" s="48">
        <v>9471</v>
      </c>
      <c r="G31" s="46"/>
      <c r="H31" s="46"/>
      <c r="I31" s="48" t="s">
        <v>37</v>
      </c>
      <c r="J31" s="49">
        <f>IF(I31="Less(-)",-1,1)</f>
        <v>1</v>
      </c>
      <c r="K31" s="50" t="s">
        <v>38</v>
      </c>
      <c r="L31" s="50" t="s">
        <v>4</v>
      </c>
      <c r="M31" s="51"/>
      <c r="N31" s="46"/>
      <c r="O31" s="46"/>
      <c r="P31" s="52"/>
      <c r="Q31" s="46"/>
      <c r="R31" s="46"/>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3">
        <f>total_amount_ba($B$2,$D$2,D31,F31,J31,K31,M31)</f>
        <v>236775</v>
      </c>
      <c r="BB31" s="54">
        <f>BA31+SUM(N31:AZ31)</f>
        <v>236775</v>
      </c>
      <c r="BC31" s="42" t="str">
        <f>SpellNumber(L31,BB31)</f>
        <v>INR  Two Lakh Thirty Six Thousand Seven Hundred &amp; Seventy Five  Only</v>
      </c>
      <c r="IA31" s="17">
        <v>3.201</v>
      </c>
      <c r="IB31" s="17" t="s">
        <v>66</v>
      </c>
      <c r="ID31" s="17">
        <v>25</v>
      </c>
      <c r="IE31" s="18" t="s">
        <v>117</v>
      </c>
      <c r="IF31" s="18" t="s">
        <v>33</v>
      </c>
      <c r="IG31" s="18" t="s">
        <v>42</v>
      </c>
      <c r="IH31" s="18">
        <v>10</v>
      </c>
      <c r="II31" s="18" t="s">
        <v>36</v>
      </c>
    </row>
    <row r="32" spans="1:243" s="17" customFormat="1" ht="61.5" customHeight="1">
      <c r="A32" s="43">
        <v>3.202</v>
      </c>
      <c r="B32" s="44" t="s">
        <v>90</v>
      </c>
      <c r="C32" s="31"/>
      <c r="D32" s="48">
        <v>400</v>
      </c>
      <c r="E32" s="22" t="s">
        <v>117</v>
      </c>
      <c r="F32" s="48">
        <v>9471</v>
      </c>
      <c r="G32" s="46"/>
      <c r="H32" s="46"/>
      <c r="I32" s="48" t="s">
        <v>37</v>
      </c>
      <c r="J32" s="49">
        <f>IF(I32="Less(-)",-1,1)</f>
        <v>1</v>
      </c>
      <c r="K32" s="50" t="s">
        <v>38</v>
      </c>
      <c r="L32" s="50" t="s">
        <v>4</v>
      </c>
      <c r="M32" s="51"/>
      <c r="N32" s="46"/>
      <c r="O32" s="46"/>
      <c r="P32" s="52"/>
      <c r="Q32" s="46"/>
      <c r="R32" s="46"/>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3">
        <f>total_amount_ba($B$2,$D$2,D32,F32,J32,K32,M32)</f>
        <v>3788400</v>
      </c>
      <c r="BB32" s="54">
        <f>BA32+SUM(N32:AZ32)</f>
        <v>3788400</v>
      </c>
      <c r="BC32" s="42" t="str">
        <f>SpellNumber(L32,BB32)</f>
        <v>INR  Thirty Seven Lakh Eighty Eight Thousand Four Hundred    Only</v>
      </c>
      <c r="IA32" s="17">
        <v>3.202</v>
      </c>
      <c r="IB32" s="17" t="s">
        <v>90</v>
      </c>
      <c r="ID32" s="17">
        <v>400</v>
      </c>
      <c r="IE32" s="18" t="s">
        <v>117</v>
      </c>
      <c r="IF32" s="18" t="s">
        <v>40</v>
      </c>
      <c r="IG32" s="18" t="s">
        <v>41</v>
      </c>
      <c r="IH32" s="18">
        <v>213</v>
      </c>
      <c r="II32" s="18" t="s">
        <v>36</v>
      </c>
    </row>
    <row r="33" spans="1:243" s="17" customFormat="1" ht="105.75" customHeight="1">
      <c r="A33" s="43">
        <v>3.203</v>
      </c>
      <c r="B33" s="44" t="s">
        <v>91</v>
      </c>
      <c r="C33" s="31"/>
      <c r="D33" s="48">
        <v>10</v>
      </c>
      <c r="E33" s="22" t="s">
        <v>117</v>
      </c>
      <c r="F33" s="48">
        <v>9471</v>
      </c>
      <c r="G33" s="46"/>
      <c r="H33" s="46"/>
      <c r="I33" s="48" t="s">
        <v>37</v>
      </c>
      <c r="J33" s="49">
        <f>IF(I33="Less(-)",-1,1)</f>
        <v>1</v>
      </c>
      <c r="K33" s="50" t="s">
        <v>38</v>
      </c>
      <c r="L33" s="50" t="s">
        <v>4</v>
      </c>
      <c r="M33" s="51"/>
      <c r="N33" s="46"/>
      <c r="O33" s="46"/>
      <c r="P33" s="52"/>
      <c r="Q33" s="46"/>
      <c r="R33" s="46"/>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3">
        <f>total_amount_ba($B$2,$D$2,D33,F33,J33,K33,M33)</f>
        <v>94710</v>
      </c>
      <c r="BB33" s="54">
        <f>BA33+SUM(N33:AZ33)</f>
        <v>94710</v>
      </c>
      <c r="BC33" s="42" t="str">
        <f>SpellNumber(L33,BB33)</f>
        <v>INR  Ninety Four Thousand Seven Hundred &amp; Ten  Only</v>
      </c>
      <c r="IA33" s="17">
        <v>3.203</v>
      </c>
      <c r="IB33" s="17" t="s">
        <v>91</v>
      </c>
      <c r="ID33" s="17">
        <v>10</v>
      </c>
      <c r="IE33" s="18" t="s">
        <v>117</v>
      </c>
      <c r="IF33" s="18" t="s">
        <v>33</v>
      </c>
      <c r="IG33" s="18" t="s">
        <v>42</v>
      </c>
      <c r="IH33" s="18">
        <v>10</v>
      </c>
      <c r="II33" s="18" t="s">
        <v>36</v>
      </c>
    </row>
    <row r="34" spans="1:243" s="17" customFormat="1" ht="116.25" customHeight="1">
      <c r="A34" s="43">
        <v>3.3</v>
      </c>
      <c r="B34" s="44" t="s">
        <v>67</v>
      </c>
      <c r="C34" s="31"/>
      <c r="D34" s="48">
        <v>25</v>
      </c>
      <c r="E34" s="22" t="s">
        <v>117</v>
      </c>
      <c r="F34" s="48">
        <v>8886</v>
      </c>
      <c r="G34" s="46"/>
      <c r="H34" s="46"/>
      <c r="I34" s="48" t="s">
        <v>37</v>
      </c>
      <c r="J34" s="49">
        <f>IF(I34="Less(-)",-1,1)</f>
        <v>1</v>
      </c>
      <c r="K34" s="50" t="s">
        <v>38</v>
      </c>
      <c r="L34" s="50" t="s">
        <v>4</v>
      </c>
      <c r="M34" s="51"/>
      <c r="N34" s="46"/>
      <c r="O34" s="46"/>
      <c r="P34" s="52"/>
      <c r="Q34" s="46"/>
      <c r="R34" s="46"/>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3">
        <f>total_amount_ba($B$2,$D$2,D34,F34,J34,K34,M34)</f>
        <v>222150</v>
      </c>
      <c r="BB34" s="54">
        <f>BA34+SUM(N34:AZ34)</f>
        <v>222150</v>
      </c>
      <c r="BC34" s="42" t="str">
        <f>SpellNumber(L34,BB34)</f>
        <v>INR  Two Lakh Twenty Two Thousand One Hundred &amp; Fifty  Only</v>
      </c>
      <c r="IA34" s="17">
        <v>3.3</v>
      </c>
      <c r="IB34" s="23" t="s">
        <v>67</v>
      </c>
      <c r="ID34" s="17">
        <v>25</v>
      </c>
      <c r="IE34" s="18" t="s">
        <v>117</v>
      </c>
      <c r="IF34" s="18" t="s">
        <v>33</v>
      </c>
      <c r="IG34" s="18" t="s">
        <v>42</v>
      </c>
      <c r="IH34" s="18">
        <v>10</v>
      </c>
      <c r="II34" s="18" t="s">
        <v>36</v>
      </c>
    </row>
    <row r="35" spans="1:243" s="17" customFormat="1" ht="16.5" customHeight="1">
      <c r="A35" s="55">
        <v>4</v>
      </c>
      <c r="B35" s="30" t="s">
        <v>68</v>
      </c>
      <c r="C35" s="31"/>
      <c r="D35" s="56"/>
      <c r="E35" s="22"/>
      <c r="F35" s="48"/>
      <c r="G35" s="46"/>
      <c r="H35" s="46"/>
      <c r="I35" s="48"/>
      <c r="J35" s="49"/>
      <c r="K35" s="50"/>
      <c r="L35" s="50"/>
      <c r="M35" s="57"/>
      <c r="N35" s="46"/>
      <c r="O35" s="46"/>
      <c r="P35" s="52"/>
      <c r="Q35" s="46"/>
      <c r="R35" s="46"/>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3"/>
      <c r="BB35" s="54"/>
      <c r="BC35" s="42"/>
      <c r="IA35" s="17">
        <v>4</v>
      </c>
      <c r="IB35" s="17" t="s">
        <v>68</v>
      </c>
      <c r="IE35" s="18"/>
      <c r="IF35" s="18" t="s">
        <v>39</v>
      </c>
      <c r="IG35" s="18" t="s">
        <v>34</v>
      </c>
      <c r="IH35" s="18">
        <v>123.223</v>
      </c>
      <c r="II35" s="18" t="s">
        <v>36</v>
      </c>
    </row>
    <row r="36" spans="1:243" s="17" customFormat="1" ht="160.5" customHeight="1">
      <c r="A36" s="43">
        <v>4.1</v>
      </c>
      <c r="B36" s="44" t="s">
        <v>69</v>
      </c>
      <c r="C36" s="31"/>
      <c r="D36" s="48">
        <v>450</v>
      </c>
      <c r="E36" s="22" t="s">
        <v>118</v>
      </c>
      <c r="F36" s="48">
        <v>84000</v>
      </c>
      <c r="G36" s="46"/>
      <c r="H36" s="46"/>
      <c r="I36" s="48" t="s">
        <v>37</v>
      </c>
      <c r="J36" s="49">
        <f>IF(I36="Less(-)",-1,1)</f>
        <v>1</v>
      </c>
      <c r="K36" s="50" t="s">
        <v>38</v>
      </c>
      <c r="L36" s="50" t="s">
        <v>4</v>
      </c>
      <c r="M36" s="51"/>
      <c r="N36" s="46"/>
      <c r="O36" s="46"/>
      <c r="P36" s="52"/>
      <c r="Q36" s="46"/>
      <c r="R36" s="46"/>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3">
        <f>total_amount_ba($B$2,$D$2,D36,F36,J36,K36,M36)</f>
        <v>37800000</v>
      </c>
      <c r="BB36" s="54">
        <f>BA36+SUM(N36:AZ36)</f>
        <v>37800000</v>
      </c>
      <c r="BC36" s="42" t="str">
        <f>SpellNumber(L36,BB36)</f>
        <v>INR  Three Crore Seventy Eight Lakh    Only</v>
      </c>
      <c r="IA36" s="17">
        <v>4.1</v>
      </c>
      <c r="IB36" s="17" t="s">
        <v>69</v>
      </c>
      <c r="ID36" s="17">
        <v>450</v>
      </c>
      <c r="IE36" s="18" t="s">
        <v>118</v>
      </c>
      <c r="IF36" s="18" t="s">
        <v>40</v>
      </c>
      <c r="IG36" s="18" t="s">
        <v>41</v>
      </c>
      <c r="IH36" s="18">
        <v>213</v>
      </c>
      <c r="II36" s="18" t="s">
        <v>36</v>
      </c>
    </row>
    <row r="37" spans="1:243" s="17" customFormat="1" ht="113.25" customHeight="1">
      <c r="A37" s="43">
        <v>4.2</v>
      </c>
      <c r="B37" s="44" t="s">
        <v>70</v>
      </c>
      <c r="C37" s="31"/>
      <c r="D37" s="48">
        <v>500</v>
      </c>
      <c r="E37" s="22" t="s">
        <v>140</v>
      </c>
      <c r="F37" s="48">
        <v>137</v>
      </c>
      <c r="G37" s="46"/>
      <c r="H37" s="46"/>
      <c r="I37" s="48" t="s">
        <v>37</v>
      </c>
      <c r="J37" s="49">
        <f>IF(I37="Less(-)",-1,1)</f>
        <v>1</v>
      </c>
      <c r="K37" s="50" t="s">
        <v>38</v>
      </c>
      <c r="L37" s="50" t="s">
        <v>4</v>
      </c>
      <c r="M37" s="51"/>
      <c r="N37" s="46"/>
      <c r="O37" s="46"/>
      <c r="P37" s="52"/>
      <c r="Q37" s="46"/>
      <c r="R37" s="46"/>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3">
        <f>total_amount_ba($B$2,$D$2,D37,F37,J37,K37,M37)</f>
        <v>68500</v>
      </c>
      <c r="BB37" s="54">
        <f>BA37+SUM(N37:AZ37)</f>
        <v>68500</v>
      </c>
      <c r="BC37" s="42" t="str">
        <f>SpellNumber(L37,BB37)</f>
        <v>INR  Sixty Eight Thousand Five Hundred    Only</v>
      </c>
      <c r="IA37" s="17">
        <v>4.2</v>
      </c>
      <c r="IB37" s="17" t="s">
        <v>70</v>
      </c>
      <c r="ID37" s="17">
        <v>500</v>
      </c>
      <c r="IE37" s="18" t="s">
        <v>140</v>
      </c>
      <c r="IF37" s="18" t="s">
        <v>33</v>
      </c>
      <c r="IG37" s="18" t="s">
        <v>42</v>
      </c>
      <c r="IH37" s="18">
        <v>10</v>
      </c>
      <c r="II37" s="18" t="s">
        <v>36</v>
      </c>
    </row>
    <row r="38" spans="1:243" s="17" customFormat="1" ht="145.5" customHeight="1">
      <c r="A38" s="43">
        <v>4.3</v>
      </c>
      <c r="B38" s="44" t="s">
        <v>71</v>
      </c>
      <c r="C38" s="31"/>
      <c r="D38" s="48">
        <v>12500</v>
      </c>
      <c r="E38" s="22" t="s">
        <v>140</v>
      </c>
      <c r="F38" s="48">
        <v>84</v>
      </c>
      <c r="G38" s="46"/>
      <c r="H38" s="46"/>
      <c r="I38" s="48" t="s">
        <v>37</v>
      </c>
      <c r="J38" s="49">
        <f>IF(I38="Less(-)",-1,1)</f>
        <v>1</v>
      </c>
      <c r="K38" s="50" t="s">
        <v>38</v>
      </c>
      <c r="L38" s="50" t="s">
        <v>4</v>
      </c>
      <c r="M38" s="51"/>
      <c r="N38" s="46"/>
      <c r="O38" s="46"/>
      <c r="P38" s="52"/>
      <c r="Q38" s="46"/>
      <c r="R38" s="46"/>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3">
        <f>total_amount_ba($B$2,$D$2,D38,F38,J38,K38,M38)</f>
        <v>1050000</v>
      </c>
      <c r="BB38" s="54">
        <f>BA38+SUM(N38:AZ38)</f>
        <v>1050000</v>
      </c>
      <c r="BC38" s="42" t="str">
        <f>SpellNumber(L38,BB38)</f>
        <v>INR  Ten Lakh Fifty Thousand    Only</v>
      </c>
      <c r="IA38" s="17">
        <v>4.3</v>
      </c>
      <c r="IB38" s="17" t="s">
        <v>71</v>
      </c>
      <c r="ID38" s="17">
        <v>12500</v>
      </c>
      <c r="IE38" s="18" t="s">
        <v>140</v>
      </c>
      <c r="IF38" s="18" t="s">
        <v>43</v>
      </c>
      <c r="IG38" s="18" t="s">
        <v>44</v>
      </c>
      <c r="IH38" s="18">
        <v>10</v>
      </c>
      <c r="II38" s="18" t="s">
        <v>36</v>
      </c>
    </row>
    <row r="39" spans="1:243" s="17" customFormat="1" ht="16.5" customHeight="1">
      <c r="A39" s="55">
        <v>5</v>
      </c>
      <c r="B39" s="30" t="s">
        <v>72</v>
      </c>
      <c r="C39" s="31"/>
      <c r="D39" s="56"/>
      <c r="E39" s="22"/>
      <c r="F39" s="48"/>
      <c r="G39" s="46"/>
      <c r="H39" s="46"/>
      <c r="I39" s="48"/>
      <c r="J39" s="49"/>
      <c r="K39" s="50"/>
      <c r="L39" s="50"/>
      <c r="M39" s="57"/>
      <c r="N39" s="46"/>
      <c r="O39" s="46"/>
      <c r="P39" s="52"/>
      <c r="Q39" s="46"/>
      <c r="R39" s="46"/>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3"/>
      <c r="BB39" s="54"/>
      <c r="BC39" s="42"/>
      <c r="IA39" s="17">
        <v>5</v>
      </c>
      <c r="IB39" s="17" t="s">
        <v>72</v>
      </c>
      <c r="IE39" s="18"/>
      <c r="IF39" s="18" t="s">
        <v>39</v>
      </c>
      <c r="IG39" s="18" t="s">
        <v>34</v>
      </c>
      <c r="IH39" s="18">
        <v>123.223</v>
      </c>
      <c r="II39" s="18" t="s">
        <v>36</v>
      </c>
    </row>
    <row r="40" spans="1:243" s="17" customFormat="1" ht="200.25" customHeight="1">
      <c r="A40" s="43">
        <v>5.1</v>
      </c>
      <c r="B40" s="44" t="s">
        <v>73</v>
      </c>
      <c r="C40" s="31"/>
      <c r="D40" s="56"/>
      <c r="E40" s="22"/>
      <c r="F40" s="48"/>
      <c r="G40" s="46"/>
      <c r="H40" s="46"/>
      <c r="I40" s="48"/>
      <c r="J40" s="49"/>
      <c r="K40" s="50"/>
      <c r="L40" s="50"/>
      <c r="M40" s="57"/>
      <c r="N40" s="46"/>
      <c r="O40" s="46"/>
      <c r="P40" s="52"/>
      <c r="Q40" s="46"/>
      <c r="R40" s="46"/>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3"/>
      <c r="BB40" s="54"/>
      <c r="BC40" s="42"/>
      <c r="IA40" s="17">
        <v>5.1</v>
      </c>
      <c r="IB40" s="17" t="s">
        <v>73</v>
      </c>
      <c r="IE40" s="18"/>
      <c r="IF40" s="18" t="s">
        <v>39</v>
      </c>
      <c r="IG40" s="18" t="s">
        <v>34</v>
      </c>
      <c r="IH40" s="18">
        <v>123.223</v>
      </c>
      <c r="II40" s="18" t="s">
        <v>36</v>
      </c>
    </row>
    <row r="41" spans="1:243" s="17" customFormat="1" ht="73.5" customHeight="1">
      <c r="A41" s="43">
        <v>5.101</v>
      </c>
      <c r="B41" s="44" t="s">
        <v>75</v>
      </c>
      <c r="C41" s="31"/>
      <c r="D41" s="48">
        <v>6500</v>
      </c>
      <c r="E41" s="22" t="s">
        <v>104</v>
      </c>
      <c r="F41" s="48">
        <v>285</v>
      </c>
      <c r="G41" s="46"/>
      <c r="H41" s="46"/>
      <c r="I41" s="48" t="s">
        <v>37</v>
      </c>
      <c r="J41" s="49">
        <f>IF(I41="Less(-)",-1,1)</f>
        <v>1</v>
      </c>
      <c r="K41" s="50" t="s">
        <v>38</v>
      </c>
      <c r="L41" s="50" t="s">
        <v>4</v>
      </c>
      <c r="M41" s="51"/>
      <c r="N41" s="46"/>
      <c r="O41" s="46"/>
      <c r="P41" s="52"/>
      <c r="Q41" s="46"/>
      <c r="R41" s="46"/>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3">
        <f>total_amount_ba($B$2,$D$2,D41,F41,J41,K41,M41)</f>
        <v>1852500</v>
      </c>
      <c r="BB41" s="54">
        <f>BA41+SUM(N41:AZ41)</f>
        <v>1852500</v>
      </c>
      <c r="BC41" s="42" t="str">
        <f>SpellNumber(L41,BB41)</f>
        <v>INR  Eighteen Lakh Fifty Two Thousand Five Hundred    Only</v>
      </c>
      <c r="IA41" s="17">
        <v>5.101</v>
      </c>
      <c r="IB41" s="23" t="s">
        <v>75</v>
      </c>
      <c r="ID41" s="17">
        <v>6500</v>
      </c>
      <c r="IE41" s="18" t="s">
        <v>104</v>
      </c>
      <c r="IF41" s="18" t="s">
        <v>43</v>
      </c>
      <c r="IG41" s="18" t="s">
        <v>44</v>
      </c>
      <c r="IH41" s="18">
        <v>10</v>
      </c>
      <c r="II41" s="18" t="s">
        <v>36</v>
      </c>
    </row>
    <row r="42" spans="1:243" s="17" customFormat="1" ht="16.5" customHeight="1">
      <c r="A42" s="43">
        <v>5.2</v>
      </c>
      <c r="B42" s="42" t="s">
        <v>74</v>
      </c>
      <c r="C42" s="31"/>
      <c r="D42" s="48"/>
      <c r="E42" s="22"/>
      <c r="F42" s="48"/>
      <c r="G42" s="46"/>
      <c r="H42" s="46"/>
      <c r="I42" s="48"/>
      <c r="J42" s="49"/>
      <c r="K42" s="50"/>
      <c r="L42" s="50"/>
      <c r="M42" s="57"/>
      <c r="N42" s="46"/>
      <c r="O42" s="46"/>
      <c r="P42" s="52"/>
      <c r="Q42" s="46"/>
      <c r="R42" s="46"/>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3"/>
      <c r="BB42" s="54"/>
      <c r="BC42" s="42"/>
      <c r="IA42" s="17">
        <v>5.2</v>
      </c>
      <c r="IB42" s="17" t="s">
        <v>74</v>
      </c>
      <c r="IE42" s="18"/>
      <c r="IF42" s="18" t="s">
        <v>39</v>
      </c>
      <c r="IG42" s="18" t="s">
        <v>34</v>
      </c>
      <c r="IH42" s="18">
        <v>123.223</v>
      </c>
      <c r="II42" s="18" t="s">
        <v>36</v>
      </c>
    </row>
    <row r="43" spans="1:243" s="17" customFormat="1" ht="44.25" customHeight="1">
      <c r="A43" s="43">
        <v>5.201</v>
      </c>
      <c r="B43" s="44" t="s">
        <v>76</v>
      </c>
      <c r="C43" s="31"/>
      <c r="D43" s="48">
        <v>250</v>
      </c>
      <c r="E43" s="22" t="s">
        <v>104</v>
      </c>
      <c r="F43" s="48">
        <v>734</v>
      </c>
      <c r="G43" s="46"/>
      <c r="H43" s="46"/>
      <c r="I43" s="48" t="s">
        <v>37</v>
      </c>
      <c r="J43" s="49">
        <f>IF(I43="Less(-)",-1,1)</f>
        <v>1</v>
      </c>
      <c r="K43" s="50" t="s">
        <v>38</v>
      </c>
      <c r="L43" s="50" t="s">
        <v>4</v>
      </c>
      <c r="M43" s="51"/>
      <c r="N43" s="46"/>
      <c r="O43" s="46"/>
      <c r="P43" s="52"/>
      <c r="Q43" s="46"/>
      <c r="R43" s="46"/>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3">
        <f>total_amount_ba($B$2,$D$2,D43,F43,J43,K43,M43)</f>
        <v>183500</v>
      </c>
      <c r="BB43" s="54">
        <f>BA43+SUM(N43:AZ43)</f>
        <v>183500</v>
      </c>
      <c r="BC43" s="42" t="str">
        <f>SpellNumber(L43,BB43)</f>
        <v>INR  One Lakh Eighty Three Thousand Five Hundred    Only</v>
      </c>
      <c r="IA43" s="17">
        <v>5.201</v>
      </c>
      <c r="IB43" s="17" t="s">
        <v>76</v>
      </c>
      <c r="ID43" s="17">
        <v>250</v>
      </c>
      <c r="IE43" s="18" t="s">
        <v>104</v>
      </c>
      <c r="IF43" s="18" t="s">
        <v>40</v>
      </c>
      <c r="IG43" s="18" t="s">
        <v>41</v>
      </c>
      <c r="IH43" s="18">
        <v>213</v>
      </c>
      <c r="II43" s="18" t="s">
        <v>36</v>
      </c>
    </row>
    <row r="44" spans="1:243" s="17" customFormat="1" ht="43.5" customHeight="1">
      <c r="A44" s="43">
        <v>5.202</v>
      </c>
      <c r="B44" s="44" t="s">
        <v>77</v>
      </c>
      <c r="C44" s="31"/>
      <c r="D44" s="48">
        <v>3000</v>
      </c>
      <c r="E44" s="22" t="s">
        <v>104</v>
      </c>
      <c r="F44" s="48">
        <v>609</v>
      </c>
      <c r="G44" s="46"/>
      <c r="H44" s="46"/>
      <c r="I44" s="48" t="s">
        <v>37</v>
      </c>
      <c r="J44" s="49">
        <f>IF(I44="Less(-)",-1,1)</f>
        <v>1</v>
      </c>
      <c r="K44" s="50" t="s">
        <v>38</v>
      </c>
      <c r="L44" s="50" t="s">
        <v>4</v>
      </c>
      <c r="M44" s="51"/>
      <c r="N44" s="46"/>
      <c r="O44" s="46"/>
      <c r="P44" s="52"/>
      <c r="Q44" s="46"/>
      <c r="R44" s="46"/>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3">
        <f>total_amount_ba($B$2,$D$2,D44,F44,J44,K44,M44)</f>
        <v>1827000</v>
      </c>
      <c r="BB44" s="54">
        <f>BA44+SUM(N44:AZ44)</f>
        <v>1827000</v>
      </c>
      <c r="BC44" s="42" t="str">
        <f>SpellNumber(L44,BB44)</f>
        <v>INR  Eighteen Lakh Twenty Seven Thousand    Only</v>
      </c>
      <c r="IA44" s="17">
        <v>5.202</v>
      </c>
      <c r="IB44" s="17" t="s">
        <v>77</v>
      </c>
      <c r="ID44" s="17">
        <v>3000</v>
      </c>
      <c r="IE44" s="18" t="s">
        <v>104</v>
      </c>
      <c r="IF44" s="18" t="s">
        <v>33</v>
      </c>
      <c r="IG44" s="18" t="s">
        <v>42</v>
      </c>
      <c r="IH44" s="18">
        <v>10</v>
      </c>
      <c r="II44" s="18" t="s">
        <v>36</v>
      </c>
    </row>
    <row r="45" spans="1:243" s="17" customFormat="1" ht="69" customHeight="1">
      <c r="A45" s="43">
        <v>5.203</v>
      </c>
      <c r="B45" s="44" t="s">
        <v>78</v>
      </c>
      <c r="C45" s="31"/>
      <c r="D45" s="48">
        <v>50</v>
      </c>
      <c r="E45" s="22" t="s">
        <v>104</v>
      </c>
      <c r="F45" s="48">
        <v>552</v>
      </c>
      <c r="G45" s="46"/>
      <c r="H45" s="46"/>
      <c r="I45" s="48" t="s">
        <v>37</v>
      </c>
      <c r="J45" s="49">
        <f>IF(I45="Less(-)",-1,1)</f>
        <v>1</v>
      </c>
      <c r="K45" s="50" t="s">
        <v>38</v>
      </c>
      <c r="L45" s="50" t="s">
        <v>4</v>
      </c>
      <c r="M45" s="51"/>
      <c r="N45" s="46"/>
      <c r="O45" s="46"/>
      <c r="P45" s="52"/>
      <c r="Q45" s="46"/>
      <c r="R45" s="46"/>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3">
        <f>total_amount_ba($B$2,$D$2,D45,F45,J45,K45,M45)</f>
        <v>27600</v>
      </c>
      <c r="BB45" s="54">
        <f>BA45+SUM(N45:AZ45)</f>
        <v>27600</v>
      </c>
      <c r="BC45" s="42" t="str">
        <f>SpellNumber(L45,BB45)</f>
        <v>INR  Twenty Seven Thousand Six Hundred    Only</v>
      </c>
      <c r="IA45" s="17">
        <v>5.203</v>
      </c>
      <c r="IB45" s="17" t="s">
        <v>78</v>
      </c>
      <c r="ID45" s="17">
        <v>50</v>
      </c>
      <c r="IE45" s="18" t="s">
        <v>104</v>
      </c>
      <c r="IF45" s="18" t="s">
        <v>43</v>
      </c>
      <c r="IG45" s="18" t="s">
        <v>44</v>
      </c>
      <c r="IH45" s="18">
        <v>10</v>
      </c>
      <c r="II45" s="18" t="s">
        <v>36</v>
      </c>
    </row>
    <row r="46" spans="1:243" s="17" customFormat="1" ht="16.5" customHeight="1">
      <c r="A46" s="55">
        <v>6</v>
      </c>
      <c r="B46" s="30" t="s">
        <v>79</v>
      </c>
      <c r="C46" s="31"/>
      <c r="D46" s="56"/>
      <c r="E46" s="22"/>
      <c r="F46" s="48"/>
      <c r="G46" s="46"/>
      <c r="H46" s="46"/>
      <c r="I46" s="48"/>
      <c r="J46" s="49"/>
      <c r="K46" s="50"/>
      <c r="L46" s="50"/>
      <c r="M46" s="57"/>
      <c r="N46" s="46"/>
      <c r="O46" s="46"/>
      <c r="P46" s="52"/>
      <c r="Q46" s="46"/>
      <c r="R46" s="46"/>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3"/>
      <c r="BB46" s="54"/>
      <c r="BC46" s="42"/>
      <c r="IA46" s="17">
        <v>6</v>
      </c>
      <c r="IB46" s="17" t="s">
        <v>79</v>
      </c>
      <c r="IE46" s="18"/>
      <c r="IF46" s="18" t="s">
        <v>39</v>
      </c>
      <c r="IG46" s="18" t="s">
        <v>34</v>
      </c>
      <c r="IH46" s="18">
        <v>123.223</v>
      </c>
      <c r="II46" s="18" t="s">
        <v>36</v>
      </c>
    </row>
    <row r="47" spans="1:243" s="17" customFormat="1" ht="51" customHeight="1">
      <c r="A47" s="43">
        <v>6.1</v>
      </c>
      <c r="B47" s="44" t="s">
        <v>80</v>
      </c>
      <c r="C47" s="31"/>
      <c r="D47" s="56"/>
      <c r="E47" s="22"/>
      <c r="F47" s="48"/>
      <c r="G47" s="46"/>
      <c r="H47" s="46"/>
      <c r="I47" s="48"/>
      <c r="J47" s="49"/>
      <c r="K47" s="50"/>
      <c r="L47" s="50"/>
      <c r="M47" s="57"/>
      <c r="N47" s="46"/>
      <c r="O47" s="46"/>
      <c r="P47" s="52"/>
      <c r="Q47" s="46"/>
      <c r="R47" s="46"/>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3"/>
      <c r="BB47" s="54"/>
      <c r="BC47" s="42"/>
      <c r="IA47" s="17">
        <v>6.1</v>
      </c>
      <c r="IB47" s="17" t="s">
        <v>80</v>
      </c>
      <c r="IE47" s="18"/>
      <c r="IF47" s="18" t="s">
        <v>39</v>
      </c>
      <c r="IG47" s="18" t="s">
        <v>34</v>
      </c>
      <c r="IH47" s="18">
        <v>123.223</v>
      </c>
      <c r="II47" s="18" t="s">
        <v>36</v>
      </c>
    </row>
    <row r="48" spans="1:243" s="17" customFormat="1" ht="24.75" customHeight="1">
      <c r="A48" s="43">
        <v>6.101</v>
      </c>
      <c r="B48" s="44" t="s">
        <v>81</v>
      </c>
      <c r="C48" s="31"/>
      <c r="D48" s="48">
        <v>25</v>
      </c>
      <c r="E48" s="22" t="s">
        <v>117</v>
      </c>
      <c r="F48" s="48">
        <v>6157</v>
      </c>
      <c r="G48" s="46"/>
      <c r="H48" s="46"/>
      <c r="I48" s="48" t="s">
        <v>37</v>
      </c>
      <c r="J48" s="49">
        <f>IF(I48="Less(-)",-1,1)</f>
        <v>1</v>
      </c>
      <c r="K48" s="50" t="s">
        <v>38</v>
      </c>
      <c r="L48" s="50" t="s">
        <v>4</v>
      </c>
      <c r="M48" s="51"/>
      <c r="N48" s="46"/>
      <c r="O48" s="46"/>
      <c r="P48" s="52"/>
      <c r="Q48" s="46"/>
      <c r="R48" s="46"/>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3">
        <f>total_amount_ba($B$2,$D$2,D48,F48,J48,K48,M48)</f>
        <v>153925</v>
      </c>
      <c r="BB48" s="54">
        <f>BA48+SUM(N48:AZ48)</f>
        <v>153925</v>
      </c>
      <c r="BC48" s="42" t="str">
        <f>SpellNumber(L48,BB48)</f>
        <v>INR  One Lakh Fifty Three Thousand Nine Hundred &amp; Twenty Five  Only</v>
      </c>
      <c r="IA48" s="17">
        <v>6.101</v>
      </c>
      <c r="IB48" s="17" t="s">
        <v>81</v>
      </c>
      <c r="ID48" s="17">
        <v>25</v>
      </c>
      <c r="IE48" s="18" t="s">
        <v>117</v>
      </c>
      <c r="IF48" s="18" t="s">
        <v>43</v>
      </c>
      <c r="IG48" s="18" t="s">
        <v>44</v>
      </c>
      <c r="IH48" s="18">
        <v>10</v>
      </c>
      <c r="II48" s="18" t="s">
        <v>36</v>
      </c>
    </row>
    <row r="49" spans="1:243" s="17" customFormat="1" ht="24.75" customHeight="1">
      <c r="A49" s="43">
        <v>6.102</v>
      </c>
      <c r="B49" s="44" t="s">
        <v>82</v>
      </c>
      <c r="C49" s="31"/>
      <c r="D49" s="48">
        <v>50</v>
      </c>
      <c r="E49" s="22" t="s">
        <v>117</v>
      </c>
      <c r="F49" s="48">
        <v>7590</v>
      </c>
      <c r="G49" s="46"/>
      <c r="H49" s="46"/>
      <c r="I49" s="48" t="s">
        <v>37</v>
      </c>
      <c r="J49" s="49">
        <f>IF(I49="Less(-)",-1,1)</f>
        <v>1</v>
      </c>
      <c r="K49" s="50" t="s">
        <v>38</v>
      </c>
      <c r="L49" s="50" t="s">
        <v>4</v>
      </c>
      <c r="M49" s="51"/>
      <c r="N49" s="46"/>
      <c r="O49" s="46"/>
      <c r="P49" s="52"/>
      <c r="Q49" s="46"/>
      <c r="R49" s="46"/>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3">
        <f>total_amount_ba($B$2,$D$2,D49,F49,J49,K49,M49)</f>
        <v>379500</v>
      </c>
      <c r="BB49" s="54">
        <f>BA49+SUM(N49:AZ49)</f>
        <v>379500</v>
      </c>
      <c r="BC49" s="42" t="str">
        <f>SpellNumber(L49,BB49)</f>
        <v>INR  Three Lakh Seventy Nine Thousand Five Hundred    Only</v>
      </c>
      <c r="IA49" s="17">
        <v>6.102</v>
      </c>
      <c r="IB49" s="17" t="s">
        <v>82</v>
      </c>
      <c r="ID49" s="17">
        <v>50</v>
      </c>
      <c r="IE49" s="18" t="s">
        <v>117</v>
      </c>
      <c r="IF49" s="18" t="s">
        <v>43</v>
      </c>
      <c r="IG49" s="18" t="s">
        <v>44</v>
      </c>
      <c r="IH49" s="18">
        <v>10</v>
      </c>
      <c r="II49" s="18" t="s">
        <v>36</v>
      </c>
    </row>
    <row r="50" spans="1:243" s="17" customFormat="1" ht="46.5" customHeight="1">
      <c r="A50" s="43">
        <v>6.2</v>
      </c>
      <c r="B50" s="44" t="s">
        <v>83</v>
      </c>
      <c r="C50" s="31"/>
      <c r="D50" s="48">
        <v>25</v>
      </c>
      <c r="E50" s="22" t="s">
        <v>104</v>
      </c>
      <c r="F50" s="48">
        <v>932</v>
      </c>
      <c r="G50" s="46"/>
      <c r="H50" s="46"/>
      <c r="I50" s="48" t="s">
        <v>37</v>
      </c>
      <c r="J50" s="49">
        <f>IF(I50="Less(-)",-1,1)</f>
        <v>1</v>
      </c>
      <c r="K50" s="50" t="s">
        <v>38</v>
      </c>
      <c r="L50" s="50" t="s">
        <v>4</v>
      </c>
      <c r="M50" s="51"/>
      <c r="N50" s="46"/>
      <c r="O50" s="46"/>
      <c r="P50" s="52"/>
      <c r="Q50" s="46"/>
      <c r="R50" s="46"/>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3">
        <f>total_amount_ba($B$2,$D$2,D50,F50,J50,K50,M50)</f>
        <v>23300</v>
      </c>
      <c r="BB50" s="54">
        <f>BA50+SUM(N50:AZ50)</f>
        <v>23300</v>
      </c>
      <c r="BC50" s="42" t="str">
        <f>SpellNumber(L50,BB50)</f>
        <v>INR  Twenty Three Thousand Three Hundred    Only</v>
      </c>
      <c r="IA50" s="17">
        <v>6.2</v>
      </c>
      <c r="IB50" s="17" t="s">
        <v>83</v>
      </c>
      <c r="ID50" s="17">
        <v>25</v>
      </c>
      <c r="IE50" s="18" t="s">
        <v>104</v>
      </c>
      <c r="IF50" s="18" t="s">
        <v>39</v>
      </c>
      <c r="IG50" s="18" t="s">
        <v>34</v>
      </c>
      <c r="IH50" s="18">
        <v>123.223</v>
      </c>
      <c r="II50" s="18" t="s">
        <v>36</v>
      </c>
    </row>
    <row r="51" spans="1:243" s="17" customFormat="1" ht="16.5" customHeight="1">
      <c r="A51" s="55">
        <v>7</v>
      </c>
      <c r="B51" s="30" t="s">
        <v>84</v>
      </c>
      <c r="C51" s="31"/>
      <c r="D51" s="56"/>
      <c r="E51" s="22"/>
      <c r="F51" s="48"/>
      <c r="G51" s="46"/>
      <c r="H51" s="46"/>
      <c r="I51" s="48"/>
      <c r="J51" s="49"/>
      <c r="K51" s="50"/>
      <c r="L51" s="50"/>
      <c r="M51" s="57"/>
      <c r="N51" s="46"/>
      <c r="O51" s="46"/>
      <c r="P51" s="52"/>
      <c r="Q51" s="46"/>
      <c r="R51" s="46"/>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3"/>
      <c r="BB51" s="54"/>
      <c r="BC51" s="42"/>
      <c r="IA51" s="17">
        <v>7</v>
      </c>
      <c r="IB51" s="17" t="s">
        <v>84</v>
      </c>
      <c r="IE51" s="18"/>
      <c r="IF51" s="18" t="s">
        <v>39</v>
      </c>
      <c r="IG51" s="18" t="s">
        <v>34</v>
      </c>
      <c r="IH51" s="18">
        <v>123.223</v>
      </c>
      <c r="II51" s="18" t="s">
        <v>36</v>
      </c>
    </row>
    <row r="52" spans="1:243" s="17" customFormat="1" ht="317.25" customHeight="1">
      <c r="A52" s="43">
        <v>7.1</v>
      </c>
      <c r="B52" s="44" t="s">
        <v>85</v>
      </c>
      <c r="C52" s="31"/>
      <c r="D52" s="56"/>
      <c r="E52" s="22"/>
      <c r="F52" s="48"/>
      <c r="G52" s="46"/>
      <c r="H52" s="46"/>
      <c r="I52" s="48"/>
      <c r="J52" s="49"/>
      <c r="K52" s="50"/>
      <c r="L52" s="50"/>
      <c r="M52" s="57"/>
      <c r="N52" s="46"/>
      <c r="O52" s="46"/>
      <c r="P52" s="52"/>
      <c r="Q52" s="46"/>
      <c r="R52" s="46"/>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3"/>
      <c r="BB52" s="54"/>
      <c r="BC52" s="42"/>
      <c r="IA52" s="17">
        <v>7.1</v>
      </c>
      <c r="IB52" s="17" t="s">
        <v>85</v>
      </c>
      <c r="IE52" s="18"/>
      <c r="IF52" s="18" t="s">
        <v>39</v>
      </c>
      <c r="IG52" s="18" t="s">
        <v>34</v>
      </c>
      <c r="IH52" s="18">
        <v>123.223</v>
      </c>
      <c r="II52" s="18" t="s">
        <v>36</v>
      </c>
    </row>
    <row r="53" spans="1:243" s="17" customFormat="1" ht="99.75" customHeight="1">
      <c r="A53" s="43">
        <v>7.101</v>
      </c>
      <c r="B53" s="44" t="s">
        <v>86</v>
      </c>
      <c r="C53" s="31"/>
      <c r="D53" s="48">
        <v>5</v>
      </c>
      <c r="E53" s="22" t="s">
        <v>118</v>
      </c>
      <c r="F53" s="48">
        <v>94837</v>
      </c>
      <c r="G53" s="46"/>
      <c r="H53" s="46"/>
      <c r="I53" s="48" t="s">
        <v>37</v>
      </c>
      <c r="J53" s="49">
        <f>IF(I53="Less(-)",-1,1)</f>
        <v>1</v>
      </c>
      <c r="K53" s="50" t="s">
        <v>38</v>
      </c>
      <c r="L53" s="50" t="s">
        <v>4</v>
      </c>
      <c r="M53" s="51"/>
      <c r="N53" s="46"/>
      <c r="O53" s="46"/>
      <c r="P53" s="52"/>
      <c r="Q53" s="46"/>
      <c r="R53" s="46"/>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3">
        <f>total_amount_ba($B$2,$D$2,D53,F53,J53,K53,M53)</f>
        <v>474185</v>
      </c>
      <c r="BB53" s="54">
        <f>BA53+SUM(N53:AZ53)</f>
        <v>474185</v>
      </c>
      <c r="BC53" s="42" t="str">
        <f>SpellNumber(L53,BB53)</f>
        <v>INR  Four Lakh Seventy Four Thousand One Hundred &amp; Eighty Five  Only</v>
      </c>
      <c r="IA53" s="17">
        <v>7.101</v>
      </c>
      <c r="IB53" s="17" t="s">
        <v>86</v>
      </c>
      <c r="ID53" s="17">
        <v>5</v>
      </c>
      <c r="IE53" s="18" t="s">
        <v>118</v>
      </c>
      <c r="IF53" s="18" t="s">
        <v>43</v>
      </c>
      <c r="IG53" s="18" t="s">
        <v>44</v>
      </c>
      <c r="IH53" s="18">
        <v>10</v>
      </c>
      <c r="II53" s="18" t="s">
        <v>36</v>
      </c>
    </row>
    <row r="54" spans="1:243" s="17" customFormat="1" ht="61.5" customHeight="1">
      <c r="A54" s="43">
        <v>7.2</v>
      </c>
      <c r="B54" s="44" t="s">
        <v>149</v>
      </c>
      <c r="C54" s="31"/>
      <c r="D54" s="48">
        <v>1200</v>
      </c>
      <c r="E54" s="22" t="s">
        <v>118</v>
      </c>
      <c r="F54" s="48">
        <v>104837</v>
      </c>
      <c r="G54" s="46"/>
      <c r="H54" s="46"/>
      <c r="I54" s="48" t="s">
        <v>37</v>
      </c>
      <c r="J54" s="49">
        <f>IF(I54="Less(-)",-1,1)</f>
        <v>1</v>
      </c>
      <c r="K54" s="50" t="s">
        <v>38</v>
      </c>
      <c r="L54" s="50" t="s">
        <v>4</v>
      </c>
      <c r="M54" s="51"/>
      <c r="N54" s="46"/>
      <c r="O54" s="46"/>
      <c r="P54" s="52"/>
      <c r="Q54" s="46"/>
      <c r="R54" s="46"/>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3">
        <f>total_amount_ba($B$2,$D$2,D54,F54,J54,K54,M54)</f>
        <v>125804400</v>
      </c>
      <c r="BB54" s="54">
        <f>BA54+SUM(N54:AZ54)</f>
        <v>125804400</v>
      </c>
      <c r="BC54" s="42" t="str">
        <f>SpellNumber(L54,BB54)</f>
        <v>INR  Twelve Crore Fifty Eight Lakh Four Thousand Four Hundred    Only</v>
      </c>
      <c r="IA54" s="17">
        <v>7.2</v>
      </c>
      <c r="IB54" s="17" t="s">
        <v>149</v>
      </c>
      <c r="ID54" s="17">
        <v>1200</v>
      </c>
      <c r="IE54" s="18" t="s">
        <v>118</v>
      </c>
      <c r="IF54" s="18" t="s">
        <v>43</v>
      </c>
      <c r="IG54" s="18" t="s">
        <v>44</v>
      </c>
      <c r="IH54" s="18">
        <v>10</v>
      </c>
      <c r="II54" s="18" t="s">
        <v>36</v>
      </c>
    </row>
    <row r="55" spans="1:243" s="17" customFormat="1" ht="149.25" customHeight="1">
      <c r="A55" s="43">
        <v>7.3</v>
      </c>
      <c r="B55" s="44" t="s">
        <v>144</v>
      </c>
      <c r="C55" s="31"/>
      <c r="D55" s="56"/>
      <c r="E55" s="22"/>
      <c r="F55" s="48"/>
      <c r="G55" s="46"/>
      <c r="H55" s="46"/>
      <c r="I55" s="48"/>
      <c r="J55" s="49"/>
      <c r="K55" s="50"/>
      <c r="L55" s="50"/>
      <c r="M55" s="57"/>
      <c r="N55" s="46"/>
      <c r="O55" s="46"/>
      <c r="P55" s="52"/>
      <c r="Q55" s="46"/>
      <c r="R55" s="46"/>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3"/>
      <c r="BB55" s="54"/>
      <c r="BC55" s="42"/>
      <c r="IA55" s="17">
        <v>7.3</v>
      </c>
      <c r="IB55" s="17" t="s">
        <v>144</v>
      </c>
      <c r="IE55" s="18"/>
      <c r="IF55" s="18" t="s">
        <v>39</v>
      </c>
      <c r="IG55" s="18" t="s">
        <v>34</v>
      </c>
      <c r="IH55" s="18">
        <v>123.223</v>
      </c>
      <c r="II55" s="18" t="s">
        <v>36</v>
      </c>
    </row>
    <row r="56" spans="1:243" s="17" customFormat="1" ht="91.5" customHeight="1">
      <c r="A56" s="43">
        <v>7.301</v>
      </c>
      <c r="B56" s="44" t="s">
        <v>145</v>
      </c>
      <c r="C56" s="31"/>
      <c r="D56" s="48">
        <v>0.5</v>
      </c>
      <c r="E56" s="22" t="s">
        <v>118</v>
      </c>
      <c r="F56" s="48">
        <v>120000</v>
      </c>
      <c r="G56" s="46"/>
      <c r="H56" s="46"/>
      <c r="I56" s="48" t="s">
        <v>37</v>
      </c>
      <c r="J56" s="49">
        <f>IF(I56="Less(-)",-1,1)</f>
        <v>1</v>
      </c>
      <c r="K56" s="50" t="s">
        <v>38</v>
      </c>
      <c r="L56" s="50" t="s">
        <v>4</v>
      </c>
      <c r="M56" s="51"/>
      <c r="N56" s="46"/>
      <c r="O56" s="46"/>
      <c r="P56" s="52"/>
      <c r="Q56" s="46"/>
      <c r="R56" s="46"/>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3">
        <f>total_amount_ba($B$2,$D$2,D56,F56,J56,K56,M56)</f>
        <v>60000</v>
      </c>
      <c r="BB56" s="54">
        <f>BA56+SUM(N56:AZ56)</f>
        <v>60000</v>
      </c>
      <c r="BC56" s="42" t="str">
        <f>SpellNumber(L56,BB56)</f>
        <v>INR  Sixty Thousand    Only</v>
      </c>
      <c r="IA56" s="17">
        <v>7.301</v>
      </c>
      <c r="IB56" s="17" t="s">
        <v>145</v>
      </c>
      <c r="ID56" s="17">
        <v>0.5</v>
      </c>
      <c r="IE56" s="18" t="s">
        <v>118</v>
      </c>
      <c r="IF56" s="18" t="s">
        <v>43</v>
      </c>
      <c r="IG56" s="18" t="s">
        <v>44</v>
      </c>
      <c r="IH56" s="18">
        <v>10</v>
      </c>
      <c r="II56" s="18" t="s">
        <v>36</v>
      </c>
    </row>
    <row r="57" spans="1:243" s="17" customFormat="1" ht="294.75" customHeight="1">
      <c r="A57" s="43">
        <v>7.4</v>
      </c>
      <c r="B57" s="44" t="s">
        <v>92</v>
      </c>
      <c r="C57" s="31"/>
      <c r="D57" s="56"/>
      <c r="E57" s="22"/>
      <c r="F57" s="48"/>
      <c r="G57" s="46"/>
      <c r="H57" s="46"/>
      <c r="I57" s="48"/>
      <c r="J57" s="49"/>
      <c r="K57" s="50"/>
      <c r="L57" s="50"/>
      <c r="M57" s="57"/>
      <c r="N57" s="46"/>
      <c r="O57" s="46"/>
      <c r="P57" s="52"/>
      <c r="Q57" s="46"/>
      <c r="R57" s="46"/>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3"/>
      <c r="BB57" s="54"/>
      <c r="BC57" s="42"/>
      <c r="IA57" s="17">
        <v>7.4</v>
      </c>
      <c r="IB57" s="17" t="s">
        <v>92</v>
      </c>
      <c r="IE57" s="18"/>
      <c r="IF57" s="18" t="s">
        <v>39</v>
      </c>
      <c r="IG57" s="18" t="s">
        <v>34</v>
      </c>
      <c r="IH57" s="18">
        <v>123.223</v>
      </c>
      <c r="II57" s="18" t="s">
        <v>36</v>
      </c>
    </row>
    <row r="58" spans="1:243" s="17" customFormat="1" ht="31.5" customHeight="1">
      <c r="A58" s="43">
        <v>7.401</v>
      </c>
      <c r="B58" s="44" t="s">
        <v>93</v>
      </c>
      <c r="C58" s="31"/>
      <c r="D58" s="48">
        <v>0.5</v>
      </c>
      <c r="E58" s="22" t="s">
        <v>118</v>
      </c>
      <c r="F58" s="48">
        <v>125000</v>
      </c>
      <c r="G58" s="46"/>
      <c r="H58" s="46"/>
      <c r="I58" s="48" t="s">
        <v>37</v>
      </c>
      <c r="J58" s="49">
        <f>IF(I58="Less(-)",-1,1)</f>
        <v>1</v>
      </c>
      <c r="K58" s="50" t="s">
        <v>38</v>
      </c>
      <c r="L58" s="50" t="s">
        <v>4</v>
      </c>
      <c r="M58" s="51"/>
      <c r="N58" s="46"/>
      <c r="O58" s="46"/>
      <c r="P58" s="52"/>
      <c r="Q58" s="46"/>
      <c r="R58" s="46"/>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3">
        <f>total_amount_ba($B$2,$D$2,D58,F58,J58,K58,M58)</f>
        <v>62500</v>
      </c>
      <c r="BB58" s="54">
        <f>BA58+SUM(N58:AZ58)</f>
        <v>62500</v>
      </c>
      <c r="BC58" s="42" t="str">
        <f>SpellNumber(L58,BB58)</f>
        <v>INR  Sixty Two Thousand Five Hundred    Only</v>
      </c>
      <c r="IA58" s="17">
        <v>7.401</v>
      </c>
      <c r="IB58" s="17" t="s">
        <v>93</v>
      </c>
      <c r="ID58" s="17">
        <v>0.5</v>
      </c>
      <c r="IE58" s="18" t="s">
        <v>118</v>
      </c>
      <c r="IF58" s="18" t="s">
        <v>43</v>
      </c>
      <c r="IG58" s="18" t="s">
        <v>44</v>
      </c>
      <c r="IH58" s="18">
        <v>10</v>
      </c>
      <c r="II58" s="18" t="s">
        <v>36</v>
      </c>
    </row>
    <row r="59" spans="1:243" s="17" customFormat="1" ht="133.5" customHeight="1">
      <c r="A59" s="43">
        <v>7.5</v>
      </c>
      <c r="B59" s="44" t="s">
        <v>94</v>
      </c>
      <c r="C59" s="31"/>
      <c r="D59" s="48"/>
      <c r="E59" s="22"/>
      <c r="F59" s="48"/>
      <c r="G59" s="46"/>
      <c r="H59" s="46"/>
      <c r="I59" s="48"/>
      <c r="J59" s="49"/>
      <c r="K59" s="50"/>
      <c r="L59" s="50"/>
      <c r="M59" s="57"/>
      <c r="N59" s="46"/>
      <c r="O59" s="46"/>
      <c r="P59" s="52"/>
      <c r="Q59" s="46"/>
      <c r="R59" s="46"/>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3"/>
      <c r="BB59" s="54"/>
      <c r="BC59" s="42"/>
      <c r="IA59" s="17">
        <v>7.5</v>
      </c>
      <c r="IB59" s="17" t="s">
        <v>94</v>
      </c>
      <c r="IE59" s="18"/>
      <c r="IF59" s="18" t="s">
        <v>39</v>
      </c>
      <c r="IG59" s="18" t="s">
        <v>34</v>
      </c>
      <c r="IH59" s="18">
        <v>123.223</v>
      </c>
      <c r="II59" s="18" t="s">
        <v>36</v>
      </c>
    </row>
    <row r="60" spans="1:243" s="17" customFormat="1" ht="87" customHeight="1">
      <c r="A60" s="43">
        <v>7.501</v>
      </c>
      <c r="B60" s="44" t="s">
        <v>95</v>
      </c>
      <c r="C60" s="31"/>
      <c r="D60" s="48">
        <v>0.5</v>
      </c>
      <c r="E60" s="22" t="s">
        <v>118</v>
      </c>
      <c r="F60" s="48">
        <v>120000</v>
      </c>
      <c r="G60" s="46"/>
      <c r="H60" s="46"/>
      <c r="I60" s="48" t="s">
        <v>37</v>
      </c>
      <c r="J60" s="49">
        <f>IF(I60="Less(-)",-1,1)</f>
        <v>1</v>
      </c>
      <c r="K60" s="50" t="s">
        <v>38</v>
      </c>
      <c r="L60" s="50" t="s">
        <v>4</v>
      </c>
      <c r="M60" s="51"/>
      <c r="N60" s="46"/>
      <c r="O60" s="46"/>
      <c r="P60" s="52"/>
      <c r="Q60" s="46"/>
      <c r="R60" s="46"/>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3">
        <f>total_amount_ba($B$2,$D$2,D60,F60,J60,K60,M60)</f>
        <v>60000</v>
      </c>
      <c r="BB60" s="54">
        <f>BA60+SUM(N60:AZ60)</f>
        <v>60000</v>
      </c>
      <c r="BC60" s="42" t="str">
        <f>SpellNumber(L60,BB60)</f>
        <v>INR  Sixty Thousand    Only</v>
      </c>
      <c r="IA60" s="17">
        <v>7.501</v>
      </c>
      <c r="IB60" s="17" t="s">
        <v>95</v>
      </c>
      <c r="ID60" s="17">
        <v>0.5</v>
      </c>
      <c r="IE60" s="18" t="s">
        <v>118</v>
      </c>
      <c r="IF60" s="18" t="s">
        <v>43</v>
      </c>
      <c r="IG60" s="18" t="s">
        <v>44</v>
      </c>
      <c r="IH60" s="18">
        <v>10</v>
      </c>
      <c r="II60" s="18" t="s">
        <v>36</v>
      </c>
    </row>
    <row r="61" spans="1:243" s="17" customFormat="1" ht="198.75" customHeight="1">
      <c r="A61" s="43">
        <v>7.6</v>
      </c>
      <c r="B61" s="44" t="s">
        <v>96</v>
      </c>
      <c r="C61" s="31"/>
      <c r="D61" s="48"/>
      <c r="E61" s="22"/>
      <c r="F61" s="48"/>
      <c r="G61" s="46"/>
      <c r="H61" s="46"/>
      <c r="I61" s="48"/>
      <c r="J61" s="49"/>
      <c r="K61" s="50"/>
      <c r="L61" s="50"/>
      <c r="M61" s="57"/>
      <c r="N61" s="46"/>
      <c r="O61" s="46"/>
      <c r="P61" s="52"/>
      <c r="Q61" s="46"/>
      <c r="R61" s="46"/>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3"/>
      <c r="BB61" s="54"/>
      <c r="BC61" s="42"/>
      <c r="IA61" s="17">
        <v>7.6</v>
      </c>
      <c r="IB61" s="17" t="s">
        <v>96</v>
      </c>
      <c r="IE61" s="18"/>
      <c r="IF61" s="18" t="s">
        <v>39</v>
      </c>
      <c r="IG61" s="18" t="s">
        <v>34</v>
      </c>
      <c r="IH61" s="18">
        <v>123.223</v>
      </c>
      <c r="II61" s="18" t="s">
        <v>36</v>
      </c>
    </row>
    <row r="62" spans="1:243" s="17" customFormat="1" ht="87" customHeight="1">
      <c r="A62" s="43">
        <v>7.601</v>
      </c>
      <c r="B62" s="44" t="s">
        <v>97</v>
      </c>
      <c r="C62" s="31"/>
      <c r="D62" s="48">
        <v>0.5</v>
      </c>
      <c r="E62" s="22" t="s">
        <v>118</v>
      </c>
      <c r="F62" s="48">
        <v>120000</v>
      </c>
      <c r="G62" s="46"/>
      <c r="H62" s="46"/>
      <c r="I62" s="48" t="s">
        <v>37</v>
      </c>
      <c r="J62" s="49">
        <f>IF(I62="Less(-)",-1,1)</f>
        <v>1</v>
      </c>
      <c r="K62" s="50" t="s">
        <v>38</v>
      </c>
      <c r="L62" s="50" t="s">
        <v>4</v>
      </c>
      <c r="M62" s="51"/>
      <c r="N62" s="46"/>
      <c r="O62" s="46"/>
      <c r="P62" s="52"/>
      <c r="Q62" s="46"/>
      <c r="R62" s="46"/>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3">
        <f>total_amount_ba($B$2,$D$2,D62,F62,J62,K62,M62)</f>
        <v>60000</v>
      </c>
      <c r="BB62" s="54">
        <f>BA62+SUM(N62:AZ62)</f>
        <v>60000</v>
      </c>
      <c r="BC62" s="42" t="str">
        <f>SpellNumber(L62,BB62)</f>
        <v>INR  Sixty Thousand    Only</v>
      </c>
      <c r="IA62" s="17">
        <v>7.601</v>
      </c>
      <c r="IB62" s="17" t="s">
        <v>97</v>
      </c>
      <c r="ID62" s="17">
        <v>0.5</v>
      </c>
      <c r="IE62" s="18" t="s">
        <v>118</v>
      </c>
      <c r="IF62" s="18" t="s">
        <v>43</v>
      </c>
      <c r="IG62" s="18" t="s">
        <v>44</v>
      </c>
      <c r="IH62" s="18">
        <v>10</v>
      </c>
      <c r="II62" s="18" t="s">
        <v>36</v>
      </c>
    </row>
    <row r="63" spans="1:243" s="17" customFormat="1" ht="16.5" customHeight="1">
      <c r="A63" s="55">
        <v>8</v>
      </c>
      <c r="B63" s="30" t="s">
        <v>98</v>
      </c>
      <c r="C63" s="31"/>
      <c r="D63" s="56"/>
      <c r="E63" s="22"/>
      <c r="F63" s="48"/>
      <c r="G63" s="46"/>
      <c r="H63" s="46"/>
      <c r="I63" s="48"/>
      <c r="J63" s="49"/>
      <c r="K63" s="50"/>
      <c r="L63" s="50"/>
      <c r="M63" s="57"/>
      <c r="N63" s="46"/>
      <c r="O63" s="46"/>
      <c r="P63" s="52"/>
      <c r="Q63" s="46"/>
      <c r="R63" s="46"/>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3"/>
      <c r="BB63" s="54"/>
      <c r="BC63" s="42"/>
      <c r="IA63" s="17">
        <v>8</v>
      </c>
      <c r="IB63" s="17" t="s">
        <v>98</v>
      </c>
      <c r="IE63" s="18"/>
      <c r="IF63" s="18" t="s">
        <v>39</v>
      </c>
      <c r="IG63" s="18" t="s">
        <v>34</v>
      </c>
      <c r="IH63" s="18">
        <v>123.223</v>
      </c>
      <c r="II63" s="18" t="s">
        <v>36</v>
      </c>
    </row>
    <row r="64" spans="1:243" s="17" customFormat="1" ht="201.75" customHeight="1">
      <c r="A64" s="43">
        <v>8.1</v>
      </c>
      <c r="B64" s="44" t="s">
        <v>99</v>
      </c>
      <c r="C64" s="31"/>
      <c r="D64" s="56"/>
      <c r="E64" s="22"/>
      <c r="F64" s="48"/>
      <c r="G64" s="46"/>
      <c r="H64" s="46"/>
      <c r="I64" s="48"/>
      <c r="J64" s="49"/>
      <c r="K64" s="50"/>
      <c r="L64" s="50"/>
      <c r="M64" s="57"/>
      <c r="N64" s="46"/>
      <c r="O64" s="46"/>
      <c r="P64" s="52"/>
      <c r="Q64" s="46"/>
      <c r="R64" s="46"/>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3"/>
      <c r="BB64" s="54"/>
      <c r="BC64" s="42"/>
      <c r="IA64" s="17">
        <v>8.1</v>
      </c>
      <c r="IB64" s="17" t="s">
        <v>99</v>
      </c>
      <c r="IE64" s="18"/>
      <c r="IF64" s="18" t="s">
        <v>39</v>
      </c>
      <c r="IG64" s="18" t="s">
        <v>34</v>
      </c>
      <c r="IH64" s="18">
        <v>123.223</v>
      </c>
      <c r="II64" s="18" t="s">
        <v>36</v>
      </c>
    </row>
    <row r="65" spans="1:243" s="17" customFormat="1" ht="24.75" customHeight="1">
      <c r="A65" s="43">
        <v>8.101</v>
      </c>
      <c r="B65" s="44" t="s">
        <v>100</v>
      </c>
      <c r="C65" s="31"/>
      <c r="D65" s="48">
        <v>400</v>
      </c>
      <c r="E65" s="22" t="s">
        <v>142</v>
      </c>
      <c r="F65" s="48">
        <v>305</v>
      </c>
      <c r="G65" s="46"/>
      <c r="H65" s="46"/>
      <c r="I65" s="48" t="s">
        <v>37</v>
      </c>
      <c r="J65" s="49">
        <f>IF(I65="Less(-)",-1,1)</f>
        <v>1</v>
      </c>
      <c r="K65" s="50" t="s">
        <v>38</v>
      </c>
      <c r="L65" s="50" t="s">
        <v>4</v>
      </c>
      <c r="M65" s="51"/>
      <c r="N65" s="46"/>
      <c r="O65" s="46"/>
      <c r="P65" s="52"/>
      <c r="Q65" s="46"/>
      <c r="R65" s="46"/>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3">
        <f>total_amount_ba($B$2,$D$2,D65,F65,J65,K65,M65)</f>
        <v>122000</v>
      </c>
      <c r="BB65" s="54">
        <f>BA65+SUM(N65:AZ65)</f>
        <v>122000</v>
      </c>
      <c r="BC65" s="42" t="str">
        <f>SpellNumber(L65,BB65)</f>
        <v>INR  One Lakh Twenty Two Thousand    Only</v>
      </c>
      <c r="IA65" s="17">
        <v>8.101</v>
      </c>
      <c r="IB65" s="17" t="s">
        <v>100</v>
      </c>
      <c r="ID65" s="17">
        <v>400</v>
      </c>
      <c r="IE65" s="18" t="s">
        <v>142</v>
      </c>
      <c r="IF65" s="18" t="s">
        <v>43</v>
      </c>
      <c r="IG65" s="18" t="s">
        <v>44</v>
      </c>
      <c r="IH65" s="18">
        <v>10</v>
      </c>
      <c r="II65" s="18" t="s">
        <v>36</v>
      </c>
    </row>
    <row r="66" spans="1:243" s="17" customFormat="1" ht="226.5" customHeight="1">
      <c r="A66" s="43">
        <v>8.2</v>
      </c>
      <c r="B66" s="44" t="s">
        <v>101</v>
      </c>
      <c r="C66" s="31"/>
      <c r="D66" s="48"/>
      <c r="E66" s="22"/>
      <c r="F66" s="48"/>
      <c r="G66" s="46"/>
      <c r="H66" s="46"/>
      <c r="I66" s="48"/>
      <c r="J66" s="49"/>
      <c r="K66" s="50"/>
      <c r="L66" s="50"/>
      <c r="M66" s="57"/>
      <c r="N66" s="46"/>
      <c r="O66" s="46"/>
      <c r="P66" s="52"/>
      <c r="Q66" s="46"/>
      <c r="R66" s="46"/>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3"/>
      <c r="BB66" s="54"/>
      <c r="BC66" s="42"/>
      <c r="IA66" s="17">
        <v>8.2</v>
      </c>
      <c r="IB66" s="17" t="s">
        <v>101</v>
      </c>
      <c r="IE66" s="18"/>
      <c r="IF66" s="18" t="s">
        <v>39</v>
      </c>
      <c r="IG66" s="18" t="s">
        <v>34</v>
      </c>
      <c r="IH66" s="18">
        <v>123.223</v>
      </c>
      <c r="II66" s="18" t="s">
        <v>36</v>
      </c>
    </row>
    <row r="67" spans="1:243" s="17" customFormat="1" ht="24.75" customHeight="1">
      <c r="A67" s="43">
        <v>8.201</v>
      </c>
      <c r="B67" s="44" t="s">
        <v>102</v>
      </c>
      <c r="C67" s="31"/>
      <c r="D67" s="48">
        <v>8000</v>
      </c>
      <c r="E67" s="22" t="s">
        <v>104</v>
      </c>
      <c r="F67" s="48">
        <v>1095</v>
      </c>
      <c r="G67" s="46"/>
      <c r="H67" s="46"/>
      <c r="I67" s="48" t="s">
        <v>37</v>
      </c>
      <c r="J67" s="49">
        <f>IF(I67="Less(-)",-1,1)</f>
        <v>1</v>
      </c>
      <c r="K67" s="50" t="s">
        <v>38</v>
      </c>
      <c r="L67" s="50" t="s">
        <v>4</v>
      </c>
      <c r="M67" s="51"/>
      <c r="N67" s="46"/>
      <c r="O67" s="46"/>
      <c r="P67" s="52"/>
      <c r="Q67" s="46"/>
      <c r="R67" s="46"/>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3">
        <f>total_amount_ba($B$2,$D$2,D67,F67,J67,K67,M67)</f>
        <v>8760000</v>
      </c>
      <c r="BB67" s="54">
        <f>BA67+SUM(N67:AZ67)</f>
        <v>8760000</v>
      </c>
      <c r="BC67" s="42" t="str">
        <f>SpellNumber(L67,BB67)</f>
        <v>INR  Eighty Seven Lakh Sixty Thousand    Only</v>
      </c>
      <c r="IA67" s="17">
        <v>8.201</v>
      </c>
      <c r="IB67" s="17" t="s">
        <v>102</v>
      </c>
      <c r="ID67" s="17">
        <v>8000</v>
      </c>
      <c r="IE67" s="18" t="s">
        <v>104</v>
      </c>
      <c r="IF67" s="18" t="s">
        <v>43</v>
      </c>
      <c r="IG67" s="18" t="s">
        <v>44</v>
      </c>
      <c r="IH67" s="18">
        <v>10</v>
      </c>
      <c r="II67" s="18" t="s">
        <v>36</v>
      </c>
    </row>
    <row r="68" spans="1:243" s="17" customFormat="1" ht="275.25" customHeight="1">
      <c r="A68" s="43">
        <v>8.3</v>
      </c>
      <c r="B68" s="44" t="s">
        <v>103</v>
      </c>
      <c r="C68" s="31"/>
      <c r="D68" s="48">
        <v>47000</v>
      </c>
      <c r="E68" s="22" t="s">
        <v>104</v>
      </c>
      <c r="F68" s="48">
        <v>628</v>
      </c>
      <c r="G68" s="46"/>
      <c r="H68" s="46"/>
      <c r="I68" s="48" t="s">
        <v>37</v>
      </c>
      <c r="J68" s="49">
        <f>IF(I68="Less(-)",-1,1)</f>
        <v>1</v>
      </c>
      <c r="K68" s="50" t="s">
        <v>38</v>
      </c>
      <c r="L68" s="50" t="s">
        <v>4</v>
      </c>
      <c r="M68" s="51"/>
      <c r="N68" s="46"/>
      <c r="O68" s="46"/>
      <c r="P68" s="52"/>
      <c r="Q68" s="46"/>
      <c r="R68" s="46"/>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3">
        <f>total_amount_ba($B$2,$D$2,D68,F68,J68,K68,M68)</f>
        <v>29516000</v>
      </c>
      <c r="BB68" s="54">
        <f>BA68+SUM(N68:AZ68)</f>
        <v>29516000</v>
      </c>
      <c r="BC68" s="42" t="str">
        <f>SpellNumber(L68,BB68)</f>
        <v>INR  Two Crore Ninety Five Lakh Sixteen Thousand    Only</v>
      </c>
      <c r="IA68" s="17">
        <v>8.3</v>
      </c>
      <c r="IB68" s="17" t="s">
        <v>103</v>
      </c>
      <c r="ID68" s="17">
        <v>47000</v>
      </c>
      <c r="IE68" s="18" t="s">
        <v>104</v>
      </c>
      <c r="IF68" s="18" t="s">
        <v>33</v>
      </c>
      <c r="IG68" s="18" t="s">
        <v>42</v>
      </c>
      <c r="IH68" s="18">
        <v>10</v>
      </c>
      <c r="II68" s="18" t="s">
        <v>36</v>
      </c>
    </row>
    <row r="69" spans="1:243" s="17" customFormat="1" ht="113.25" customHeight="1">
      <c r="A69" s="43">
        <v>8.4</v>
      </c>
      <c r="B69" s="44" t="s">
        <v>105</v>
      </c>
      <c r="C69" s="31"/>
      <c r="D69" s="56"/>
      <c r="E69" s="22"/>
      <c r="F69" s="33"/>
      <c r="G69" s="34"/>
      <c r="H69" s="34"/>
      <c r="I69" s="33"/>
      <c r="J69" s="35"/>
      <c r="K69" s="36"/>
      <c r="L69" s="36"/>
      <c r="M69" s="37"/>
      <c r="N69" s="38"/>
      <c r="O69" s="38"/>
      <c r="P69" s="39"/>
      <c r="Q69" s="38"/>
      <c r="R69" s="38"/>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40"/>
      <c r="BB69" s="41"/>
      <c r="BC69" s="42"/>
      <c r="IA69" s="17">
        <v>8.4</v>
      </c>
      <c r="IB69" s="17" t="s">
        <v>105</v>
      </c>
      <c r="IE69" s="18"/>
      <c r="IF69" s="18" t="s">
        <v>33</v>
      </c>
      <c r="IG69" s="18" t="s">
        <v>34</v>
      </c>
      <c r="IH69" s="18">
        <v>10</v>
      </c>
      <c r="II69" s="18" t="s">
        <v>35</v>
      </c>
    </row>
    <row r="70" spans="1:243" s="17" customFormat="1" ht="30" customHeight="1">
      <c r="A70" s="43">
        <v>8.401</v>
      </c>
      <c r="B70" s="44" t="s">
        <v>106</v>
      </c>
      <c r="C70" s="31"/>
      <c r="D70" s="48">
        <v>660</v>
      </c>
      <c r="E70" s="22" t="s">
        <v>142</v>
      </c>
      <c r="F70" s="48">
        <v>416</v>
      </c>
      <c r="G70" s="46"/>
      <c r="H70" s="46"/>
      <c r="I70" s="48" t="s">
        <v>37</v>
      </c>
      <c r="J70" s="49">
        <f>IF(I70="Less(-)",-1,1)</f>
        <v>1</v>
      </c>
      <c r="K70" s="50" t="s">
        <v>38</v>
      </c>
      <c r="L70" s="50" t="s">
        <v>4</v>
      </c>
      <c r="M70" s="51"/>
      <c r="N70" s="46"/>
      <c r="O70" s="46"/>
      <c r="P70" s="52"/>
      <c r="Q70" s="46"/>
      <c r="R70" s="46"/>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3">
        <f>total_amount_ba($B$2,$D$2,D70,F70,J70,K70,M70)</f>
        <v>274560</v>
      </c>
      <c r="BB70" s="54">
        <f>BA70+SUM(N70:AZ70)</f>
        <v>274560</v>
      </c>
      <c r="BC70" s="42" t="str">
        <f>SpellNumber(L70,BB70)</f>
        <v>INR  Two Lakh Seventy Four Thousand Five Hundred &amp; Sixty  Only</v>
      </c>
      <c r="IA70" s="17">
        <v>8.401</v>
      </c>
      <c r="IB70" s="17" t="s">
        <v>106</v>
      </c>
      <c r="ID70" s="17">
        <v>660</v>
      </c>
      <c r="IE70" s="18" t="s">
        <v>142</v>
      </c>
      <c r="IF70" s="18" t="s">
        <v>33</v>
      </c>
      <c r="IG70" s="18" t="s">
        <v>42</v>
      </c>
      <c r="IH70" s="18">
        <v>10</v>
      </c>
      <c r="II70" s="18" t="s">
        <v>36</v>
      </c>
    </row>
    <row r="71" spans="1:243" s="17" customFormat="1" ht="30" customHeight="1">
      <c r="A71" s="43">
        <v>8.402</v>
      </c>
      <c r="B71" s="44" t="s">
        <v>107</v>
      </c>
      <c r="C71" s="31"/>
      <c r="D71" s="48">
        <v>1200</v>
      </c>
      <c r="E71" s="22" t="s">
        <v>142</v>
      </c>
      <c r="F71" s="48">
        <v>369</v>
      </c>
      <c r="G71" s="46"/>
      <c r="H71" s="46"/>
      <c r="I71" s="48" t="s">
        <v>37</v>
      </c>
      <c r="J71" s="49">
        <f>IF(I71="Less(-)",-1,1)</f>
        <v>1</v>
      </c>
      <c r="K71" s="50" t="s">
        <v>38</v>
      </c>
      <c r="L71" s="50" t="s">
        <v>4</v>
      </c>
      <c r="M71" s="51"/>
      <c r="N71" s="46"/>
      <c r="O71" s="46"/>
      <c r="P71" s="52"/>
      <c r="Q71" s="46"/>
      <c r="R71" s="46"/>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3">
        <f>total_amount_ba($B$2,$D$2,D71,F71,J71,K71,M71)</f>
        <v>442800</v>
      </c>
      <c r="BB71" s="54">
        <f>BA71+SUM(N71:AZ71)</f>
        <v>442800</v>
      </c>
      <c r="BC71" s="42" t="str">
        <f>SpellNumber(L71,BB71)</f>
        <v>INR  Four Lakh Forty Two Thousand Eight Hundred    Only</v>
      </c>
      <c r="IA71" s="17">
        <v>8.402</v>
      </c>
      <c r="IB71" s="17" t="s">
        <v>107</v>
      </c>
      <c r="ID71" s="17">
        <v>1200</v>
      </c>
      <c r="IE71" s="18" t="s">
        <v>142</v>
      </c>
      <c r="IF71" s="18" t="s">
        <v>40</v>
      </c>
      <c r="IG71" s="18" t="s">
        <v>41</v>
      </c>
      <c r="IH71" s="18">
        <v>213</v>
      </c>
      <c r="II71" s="18" t="s">
        <v>36</v>
      </c>
    </row>
    <row r="72" spans="1:243" s="17" customFormat="1" ht="30" customHeight="1">
      <c r="A72" s="43">
        <v>8.403</v>
      </c>
      <c r="B72" s="44" t="s">
        <v>108</v>
      </c>
      <c r="C72" s="31"/>
      <c r="D72" s="48">
        <v>660</v>
      </c>
      <c r="E72" s="22" t="s">
        <v>142</v>
      </c>
      <c r="F72" s="48">
        <v>366</v>
      </c>
      <c r="G72" s="46"/>
      <c r="H72" s="46"/>
      <c r="I72" s="48" t="s">
        <v>37</v>
      </c>
      <c r="J72" s="49">
        <f>IF(I72="Less(-)",-1,1)</f>
        <v>1</v>
      </c>
      <c r="K72" s="50" t="s">
        <v>38</v>
      </c>
      <c r="L72" s="50" t="s">
        <v>4</v>
      </c>
      <c r="M72" s="51"/>
      <c r="N72" s="46"/>
      <c r="O72" s="46"/>
      <c r="P72" s="52"/>
      <c r="Q72" s="46"/>
      <c r="R72" s="46"/>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3">
        <f>total_amount_ba($B$2,$D$2,D72,F72,J72,K72,M72)</f>
        <v>241560</v>
      </c>
      <c r="BB72" s="54">
        <f>BA72+SUM(N72:AZ72)</f>
        <v>241560</v>
      </c>
      <c r="BC72" s="42" t="str">
        <f>SpellNumber(L72,BB72)</f>
        <v>INR  Two Lakh Forty One Thousand Five Hundred &amp; Sixty  Only</v>
      </c>
      <c r="IA72" s="17">
        <v>8.403</v>
      </c>
      <c r="IB72" s="17" t="s">
        <v>108</v>
      </c>
      <c r="ID72" s="17">
        <v>660</v>
      </c>
      <c r="IE72" s="18" t="s">
        <v>142</v>
      </c>
      <c r="IF72" s="18" t="s">
        <v>33</v>
      </c>
      <c r="IG72" s="18" t="s">
        <v>42</v>
      </c>
      <c r="IH72" s="18">
        <v>10</v>
      </c>
      <c r="II72" s="18" t="s">
        <v>36</v>
      </c>
    </row>
    <row r="73" spans="1:243" s="17" customFormat="1" ht="30" customHeight="1">
      <c r="A73" s="43">
        <v>8.404</v>
      </c>
      <c r="B73" s="44" t="s">
        <v>109</v>
      </c>
      <c r="C73" s="31"/>
      <c r="D73" s="48">
        <v>1250</v>
      </c>
      <c r="E73" s="22" t="s">
        <v>142</v>
      </c>
      <c r="F73" s="48">
        <v>1042</v>
      </c>
      <c r="G73" s="46"/>
      <c r="H73" s="46"/>
      <c r="I73" s="48" t="s">
        <v>37</v>
      </c>
      <c r="J73" s="49">
        <f>IF(I73="Less(-)",-1,1)</f>
        <v>1</v>
      </c>
      <c r="K73" s="50" t="s">
        <v>38</v>
      </c>
      <c r="L73" s="50" t="s">
        <v>4</v>
      </c>
      <c r="M73" s="51"/>
      <c r="N73" s="46"/>
      <c r="O73" s="46"/>
      <c r="P73" s="52"/>
      <c r="Q73" s="46"/>
      <c r="R73" s="46"/>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3">
        <f>total_amount_ba($B$2,$D$2,D73,F73,J73,K73,M73)</f>
        <v>1302500</v>
      </c>
      <c r="BB73" s="54">
        <f>BA73+SUM(N73:AZ73)</f>
        <v>1302500</v>
      </c>
      <c r="BC73" s="42" t="str">
        <f>SpellNumber(L73,BB73)</f>
        <v>INR  Thirteen Lakh Two Thousand Five Hundred    Only</v>
      </c>
      <c r="IA73" s="17">
        <v>8.404</v>
      </c>
      <c r="IB73" s="17" t="s">
        <v>109</v>
      </c>
      <c r="ID73" s="17">
        <v>1250</v>
      </c>
      <c r="IE73" s="18" t="s">
        <v>142</v>
      </c>
      <c r="IF73" s="18" t="s">
        <v>33</v>
      </c>
      <c r="IG73" s="18" t="s">
        <v>42</v>
      </c>
      <c r="IH73" s="18">
        <v>10</v>
      </c>
      <c r="II73" s="18" t="s">
        <v>36</v>
      </c>
    </row>
    <row r="74" spans="1:243" s="17" customFormat="1" ht="16.5" customHeight="1">
      <c r="A74" s="55">
        <v>9</v>
      </c>
      <c r="B74" s="30" t="s">
        <v>110</v>
      </c>
      <c r="C74" s="31"/>
      <c r="D74" s="48"/>
      <c r="E74" s="22"/>
      <c r="F74" s="48"/>
      <c r="G74" s="46"/>
      <c r="H74" s="46"/>
      <c r="I74" s="48"/>
      <c r="J74" s="49"/>
      <c r="K74" s="50"/>
      <c r="L74" s="50"/>
      <c r="M74" s="57"/>
      <c r="N74" s="46"/>
      <c r="O74" s="46"/>
      <c r="P74" s="52"/>
      <c r="Q74" s="46"/>
      <c r="R74" s="46"/>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3"/>
      <c r="BB74" s="54"/>
      <c r="BC74" s="42"/>
      <c r="IA74" s="17">
        <v>9</v>
      </c>
      <c r="IB74" s="17" t="s">
        <v>110</v>
      </c>
      <c r="IE74" s="18"/>
      <c r="IF74" s="18" t="s">
        <v>39</v>
      </c>
      <c r="IG74" s="18" t="s">
        <v>34</v>
      </c>
      <c r="IH74" s="18">
        <v>123.223</v>
      </c>
      <c r="II74" s="18" t="s">
        <v>36</v>
      </c>
    </row>
    <row r="75" spans="1:243" s="17" customFormat="1" ht="193.5" customHeight="1">
      <c r="A75" s="43">
        <v>9.1</v>
      </c>
      <c r="B75" s="44" t="s">
        <v>111</v>
      </c>
      <c r="C75" s="31"/>
      <c r="D75" s="48">
        <v>2200</v>
      </c>
      <c r="E75" s="22" t="s">
        <v>117</v>
      </c>
      <c r="F75" s="48">
        <v>7718</v>
      </c>
      <c r="G75" s="46"/>
      <c r="H75" s="46"/>
      <c r="I75" s="48" t="s">
        <v>37</v>
      </c>
      <c r="J75" s="49">
        <f>IF(I75="Less(-)",-1,1)</f>
        <v>1</v>
      </c>
      <c r="K75" s="50" t="s">
        <v>38</v>
      </c>
      <c r="L75" s="50" t="s">
        <v>4</v>
      </c>
      <c r="M75" s="51"/>
      <c r="N75" s="46"/>
      <c r="O75" s="46"/>
      <c r="P75" s="52"/>
      <c r="Q75" s="46"/>
      <c r="R75" s="46"/>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3">
        <f>total_amount_ba($B$2,$D$2,D75,F75,J75,K75,M75)</f>
        <v>16979600</v>
      </c>
      <c r="BB75" s="54">
        <f>BA75+SUM(N75:AZ75)</f>
        <v>16979600</v>
      </c>
      <c r="BC75" s="42" t="str">
        <f>SpellNumber(L75,BB75)</f>
        <v>INR  One Crore Sixty Nine Lakh Seventy Nine Thousand Six Hundred    Only</v>
      </c>
      <c r="IA75" s="17">
        <v>9.1</v>
      </c>
      <c r="IB75" s="17" t="s">
        <v>111</v>
      </c>
      <c r="ID75" s="17">
        <v>2200</v>
      </c>
      <c r="IE75" s="18" t="s">
        <v>117</v>
      </c>
      <c r="IF75" s="18" t="s">
        <v>43</v>
      </c>
      <c r="IG75" s="18" t="s">
        <v>44</v>
      </c>
      <c r="IH75" s="18">
        <v>10</v>
      </c>
      <c r="II75" s="18" t="s">
        <v>36</v>
      </c>
    </row>
    <row r="76" spans="1:243" s="17" customFormat="1" ht="16.5" customHeight="1">
      <c r="A76" s="55">
        <v>10</v>
      </c>
      <c r="B76" s="30" t="s">
        <v>112</v>
      </c>
      <c r="C76" s="31"/>
      <c r="D76" s="48"/>
      <c r="E76" s="22"/>
      <c r="F76" s="48"/>
      <c r="G76" s="46"/>
      <c r="H76" s="46"/>
      <c r="I76" s="48"/>
      <c r="J76" s="49"/>
      <c r="K76" s="50"/>
      <c r="L76" s="50"/>
      <c r="M76" s="57"/>
      <c r="N76" s="46"/>
      <c r="O76" s="46"/>
      <c r="P76" s="52"/>
      <c r="Q76" s="46"/>
      <c r="R76" s="46"/>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3"/>
      <c r="BB76" s="54"/>
      <c r="BC76" s="42"/>
      <c r="IA76" s="17">
        <v>10</v>
      </c>
      <c r="IB76" s="17" t="s">
        <v>112</v>
      </c>
      <c r="IE76" s="18"/>
      <c r="IF76" s="18" t="s">
        <v>39</v>
      </c>
      <c r="IG76" s="18" t="s">
        <v>34</v>
      </c>
      <c r="IH76" s="18">
        <v>123.223</v>
      </c>
      <c r="II76" s="18" t="s">
        <v>36</v>
      </c>
    </row>
    <row r="77" spans="1:243" s="17" customFormat="1" ht="88.5" customHeight="1">
      <c r="A77" s="43">
        <v>10.1</v>
      </c>
      <c r="B77" s="44" t="s">
        <v>113</v>
      </c>
      <c r="C77" s="31"/>
      <c r="D77" s="48">
        <v>20</v>
      </c>
      <c r="E77" s="22" t="s">
        <v>104</v>
      </c>
      <c r="F77" s="48">
        <v>276</v>
      </c>
      <c r="G77" s="46"/>
      <c r="H77" s="46"/>
      <c r="I77" s="48" t="s">
        <v>37</v>
      </c>
      <c r="J77" s="49">
        <f>IF(I77="Less(-)",-1,1)</f>
        <v>1</v>
      </c>
      <c r="K77" s="50" t="s">
        <v>38</v>
      </c>
      <c r="L77" s="50" t="s">
        <v>4</v>
      </c>
      <c r="M77" s="51"/>
      <c r="N77" s="46"/>
      <c r="O77" s="46"/>
      <c r="P77" s="52"/>
      <c r="Q77" s="46"/>
      <c r="R77" s="46"/>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3">
        <f>total_amount_ba($B$2,$D$2,D77,F77,J77,K77,M77)</f>
        <v>5520</v>
      </c>
      <c r="BB77" s="54">
        <f>BA77+SUM(N77:AZ77)</f>
        <v>5520</v>
      </c>
      <c r="BC77" s="42" t="str">
        <f>SpellNumber(L77,BB77)</f>
        <v>INR  Five Thousand Five Hundred &amp; Twenty  Only</v>
      </c>
      <c r="IA77" s="17">
        <v>10.1</v>
      </c>
      <c r="IB77" s="17" t="s">
        <v>113</v>
      </c>
      <c r="ID77" s="17">
        <v>20</v>
      </c>
      <c r="IE77" s="18" t="s">
        <v>104</v>
      </c>
      <c r="IF77" s="18" t="s">
        <v>43</v>
      </c>
      <c r="IG77" s="18" t="s">
        <v>44</v>
      </c>
      <c r="IH77" s="18">
        <v>10</v>
      </c>
      <c r="II77" s="18" t="s">
        <v>36</v>
      </c>
    </row>
    <row r="78" spans="1:243" s="17" customFormat="1" ht="75" customHeight="1">
      <c r="A78" s="43">
        <v>10.2</v>
      </c>
      <c r="B78" s="44" t="s">
        <v>114</v>
      </c>
      <c r="C78" s="31"/>
      <c r="D78" s="48">
        <v>20</v>
      </c>
      <c r="E78" s="22" t="s">
        <v>104</v>
      </c>
      <c r="F78" s="48">
        <v>319</v>
      </c>
      <c r="G78" s="46"/>
      <c r="H78" s="46"/>
      <c r="I78" s="48" t="s">
        <v>37</v>
      </c>
      <c r="J78" s="49">
        <f>IF(I78="Less(-)",-1,1)</f>
        <v>1</v>
      </c>
      <c r="K78" s="50" t="s">
        <v>38</v>
      </c>
      <c r="L78" s="50" t="s">
        <v>4</v>
      </c>
      <c r="M78" s="51"/>
      <c r="N78" s="46"/>
      <c r="O78" s="46"/>
      <c r="P78" s="52"/>
      <c r="Q78" s="46"/>
      <c r="R78" s="46"/>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3">
        <f>total_amount_ba($B$2,$D$2,D78,F78,J78,K78,M78)</f>
        <v>6380</v>
      </c>
      <c r="BB78" s="54">
        <f>BA78+SUM(N78:AZ78)</f>
        <v>6380</v>
      </c>
      <c r="BC78" s="42" t="str">
        <f>SpellNumber(L78,BB78)</f>
        <v>INR  Six Thousand Three Hundred &amp; Eighty  Only</v>
      </c>
      <c r="IA78" s="17">
        <v>10.2</v>
      </c>
      <c r="IB78" s="17" t="s">
        <v>114</v>
      </c>
      <c r="ID78" s="17">
        <v>20</v>
      </c>
      <c r="IE78" s="18" t="s">
        <v>104</v>
      </c>
      <c r="IF78" s="18" t="s">
        <v>40</v>
      </c>
      <c r="IG78" s="18" t="s">
        <v>41</v>
      </c>
      <c r="IH78" s="18">
        <v>213</v>
      </c>
      <c r="II78" s="18" t="s">
        <v>36</v>
      </c>
    </row>
    <row r="79" spans="1:243" s="17" customFormat="1" ht="174" customHeight="1">
      <c r="A79" s="43">
        <v>10.3</v>
      </c>
      <c r="B79" s="44" t="s">
        <v>115</v>
      </c>
      <c r="C79" s="31"/>
      <c r="D79" s="48">
        <v>6500</v>
      </c>
      <c r="E79" s="22" t="s">
        <v>104</v>
      </c>
      <c r="F79" s="48">
        <v>125</v>
      </c>
      <c r="G79" s="46"/>
      <c r="H79" s="46"/>
      <c r="I79" s="48" t="s">
        <v>37</v>
      </c>
      <c r="J79" s="49">
        <f>IF(I79="Less(-)",-1,1)</f>
        <v>1</v>
      </c>
      <c r="K79" s="50" t="s">
        <v>38</v>
      </c>
      <c r="L79" s="50" t="s">
        <v>4</v>
      </c>
      <c r="M79" s="51"/>
      <c r="N79" s="46"/>
      <c r="O79" s="46"/>
      <c r="P79" s="52"/>
      <c r="Q79" s="46"/>
      <c r="R79" s="46"/>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3">
        <f>total_amount_ba($B$2,$D$2,D79,F79,J79,K79,M79)</f>
        <v>812500</v>
      </c>
      <c r="BB79" s="54">
        <f>BA79+SUM(N79:AZ79)</f>
        <v>812500</v>
      </c>
      <c r="BC79" s="42" t="str">
        <f>SpellNumber(L79,BB79)</f>
        <v>INR  Eight Lakh Twelve Thousand Five Hundred    Only</v>
      </c>
      <c r="IA79" s="17">
        <v>10.3</v>
      </c>
      <c r="IB79" s="17" t="s">
        <v>115</v>
      </c>
      <c r="ID79" s="17">
        <v>6500</v>
      </c>
      <c r="IE79" s="18" t="s">
        <v>104</v>
      </c>
      <c r="IF79" s="18" t="s">
        <v>40</v>
      </c>
      <c r="IG79" s="18" t="s">
        <v>41</v>
      </c>
      <c r="IH79" s="18">
        <v>213</v>
      </c>
      <c r="II79" s="18" t="s">
        <v>36</v>
      </c>
    </row>
    <row r="80" spans="1:243" s="17" customFormat="1" ht="16.5" customHeight="1">
      <c r="A80" s="55">
        <v>11</v>
      </c>
      <c r="B80" s="30" t="s">
        <v>116</v>
      </c>
      <c r="C80" s="31"/>
      <c r="D80" s="48"/>
      <c r="E80" s="22"/>
      <c r="F80" s="48"/>
      <c r="G80" s="46"/>
      <c r="H80" s="46"/>
      <c r="I80" s="48"/>
      <c r="J80" s="49"/>
      <c r="K80" s="50"/>
      <c r="L80" s="50"/>
      <c r="M80" s="57"/>
      <c r="N80" s="46"/>
      <c r="O80" s="46"/>
      <c r="P80" s="52"/>
      <c r="Q80" s="46"/>
      <c r="R80" s="46"/>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3"/>
      <c r="BB80" s="54"/>
      <c r="BC80" s="42"/>
      <c r="IA80" s="17">
        <v>11</v>
      </c>
      <c r="IB80" s="17" t="s">
        <v>116</v>
      </c>
      <c r="IE80" s="18"/>
      <c r="IF80" s="18" t="s">
        <v>39</v>
      </c>
      <c r="IG80" s="18" t="s">
        <v>34</v>
      </c>
      <c r="IH80" s="18">
        <v>123.223</v>
      </c>
      <c r="II80" s="18" t="s">
        <v>36</v>
      </c>
    </row>
    <row r="81" spans="1:243" s="17" customFormat="1" ht="110.25" customHeight="1">
      <c r="A81" s="43">
        <v>11.1</v>
      </c>
      <c r="B81" s="44" t="s">
        <v>119</v>
      </c>
      <c r="C81" s="31"/>
      <c r="D81" s="48">
        <v>5</v>
      </c>
      <c r="E81" s="22" t="s">
        <v>117</v>
      </c>
      <c r="F81" s="48">
        <v>60000</v>
      </c>
      <c r="G81" s="46"/>
      <c r="H81" s="46"/>
      <c r="I81" s="48" t="s">
        <v>37</v>
      </c>
      <c r="J81" s="49">
        <f>IF(I81="Less(-)",-1,1)</f>
        <v>1</v>
      </c>
      <c r="K81" s="50" t="s">
        <v>38</v>
      </c>
      <c r="L81" s="50" t="s">
        <v>4</v>
      </c>
      <c r="M81" s="51"/>
      <c r="N81" s="46"/>
      <c r="O81" s="46"/>
      <c r="P81" s="52"/>
      <c r="Q81" s="46"/>
      <c r="R81" s="46"/>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3">
        <f>total_amount_ba($B$2,$D$2,D81,F81,J81,K81,M81)</f>
        <v>300000</v>
      </c>
      <c r="BB81" s="54">
        <f>BA81+SUM(N81:AZ81)</f>
        <v>300000</v>
      </c>
      <c r="BC81" s="42" t="str">
        <f>SpellNumber(L81,BB81)</f>
        <v>INR  Three Lakh    Only</v>
      </c>
      <c r="IA81" s="17">
        <v>11.1</v>
      </c>
      <c r="IB81" s="17" t="s">
        <v>119</v>
      </c>
      <c r="ID81" s="17">
        <v>5</v>
      </c>
      <c r="IE81" s="18" t="s">
        <v>117</v>
      </c>
      <c r="IF81" s="18" t="s">
        <v>40</v>
      </c>
      <c r="IG81" s="18" t="s">
        <v>41</v>
      </c>
      <c r="IH81" s="18">
        <v>213</v>
      </c>
      <c r="II81" s="18" t="s">
        <v>36</v>
      </c>
    </row>
    <row r="82" spans="1:243" s="17" customFormat="1" ht="77.25" customHeight="1">
      <c r="A82" s="43">
        <v>11.2</v>
      </c>
      <c r="B82" s="44" t="s">
        <v>120</v>
      </c>
      <c r="C82" s="31"/>
      <c r="D82" s="48">
        <v>50</v>
      </c>
      <c r="E82" s="22" t="s">
        <v>104</v>
      </c>
      <c r="F82" s="48">
        <v>40</v>
      </c>
      <c r="G82" s="46"/>
      <c r="H82" s="46"/>
      <c r="I82" s="48" t="s">
        <v>37</v>
      </c>
      <c r="J82" s="49">
        <f>IF(I82="Less(-)",-1,1)</f>
        <v>1</v>
      </c>
      <c r="K82" s="50" t="s">
        <v>38</v>
      </c>
      <c r="L82" s="50" t="s">
        <v>4</v>
      </c>
      <c r="M82" s="51"/>
      <c r="N82" s="46"/>
      <c r="O82" s="46"/>
      <c r="P82" s="52"/>
      <c r="Q82" s="46"/>
      <c r="R82" s="46"/>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3">
        <f>total_amount_ba($B$2,$D$2,D82,F82,J82,K82,M82)</f>
        <v>2000</v>
      </c>
      <c r="BB82" s="54">
        <f>BA82+SUM(N82:AZ82)</f>
        <v>2000</v>
      </c>
      <c r="BC82" s="42" t="str">
        <f>SpellNumber(L82,BB82)</f>
        <v>INR  Two Thousand    Only</v>
      </c>
      <c r="IA82" s="17">
        <v>11.2</v>
      </c>
      <c r="IB82" s="17" t="s">
        <v>120</v>
      </c>
      <c r="ID82" s="17">
        <v>50</v>
      </c>
      <c r="IE82" s="18" t="s">
        <v>104</v>
      </c>
      <c r="IF82" s="18" t="s">
        <v>33</v>
      </c>
      <c r="IG82" s="18" t="s">
        <v>42</v>
      </c>
      <c r="IH82" s="18">
        <v>10</v>
      </c>
      <c r="II82" s="18" t="s">
        <v>36</v>
      </c>
    </row>
    <row r="83" spans="1:243" s="17" customFormat="1" ht="88.5" customHeight="1">
      <c r="A83" s="43">
        <v>11.3</v>
      </c>
      <c r="B83" s="44" t="s">
        <v>121</v>
      </c>
      <c r="C83" s="31"/>
      <c r="D83" s="48">
        <v>50</v>
      </c>
      <c r="E83" s="22" t="s">
        <v>117</v>
      </c>
      <c r="F83" s="48">
        <v>900</v>
      </c>
      <c r="G83" s="46"/>
      <c r="H83" s="46"/>
      <c r="I83" s="48" t="s">
        <v>37</v>
      </c>
      <c r="J83" s="49">
        <f>IF(I83="Less(-)",-1,1)</f>
        <v>1</v>
      </c>
      <c r="K83" s="50" t="s">
        <v>38</v>
      </c>
      <c r="L83" s="50" t="s">
        <v>4</v>
      </c>
      <c r="M83" s="51"/>
      <c r="N83" s="46"/>
      <c r="O83" s="46"/>
      <c r="P83" s="52"/>
      <c r="Q83" s="46"/>
      <c r="R83" s="46"/>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3">
        <f>total_amount_ba($B$2,$D$2,D83,F83,J83,K83,M83)</f>
        <v>45000</v>
      </c>
      <c r="BB83" s="54">
        <f>BA83+SUM(N83:AZ83)</f>
        <v>45000</v>
      </c>
      <c r="BC83" s="42" t="str">
        <f>SpellNumber(L83,BB83)</f>
        <v>INR  Forty Five Thousand    Only</v>
      </c>
      <c r="IA83" s="17">
        <v>11.3</v>
      </c>
      <c r="IB83" s="17" t="s">
        <v>121</v>
      </c>
      <c r="ID83" s="17">
        <v>50</v>
      </c>
      <c r="IE83" s="18" t="s">
        <v>117</v>
      </c>
      <c r="IF83" s="18" t="s">
        <v>43</v>
      </c>
      <c r="IG83" s="18" t="s">
        <v>44</v>
      </c>
      <c r="IH83" s="18">
        <v>10</v>
      </c>
      <c r="II83" s="18" t="s">
        <v>36</v>
      </c>
    </row>
    <row r="84" spans="1:243" s="17" customFormat="1" ht="49.5" customHeight="1">
      <c r="A84" s="43">
        <v>11.4</v>
      </c>
      <c r="B84" s="44" t="s">
        <v>122</v>
      </c>
      <c r="C84" s="31"/>
      <c r="D84" s="48">
        <v>250</v>
      </c>
      <c r="E84" s="22" t="s">
        <v>123</v>
      </c>
      <c r="F84" s="48">
        <f>ROUND(240*1.16,0)</f>
        <v>278</v>
      </c>
      <c r="G84" s="46"/>
      <c r="H84" s="58"/>
      <c r="I84" s="48" t="s">
        <v>37</v>
      </c>
      <c r="J84" s="49">
        <f>IF(I84="Less(-)",-1,1)</f>
        <v>1</v>
      </c>
      <c r="K84" s="50" t="s">
        <v>38</v>
      </c>
      <c r="L84" s="50" t="s">
        <v>4</v>
      </c>
      <c r="M84" s="51"/>
      <c r="N84" s="46"/>
      <c r="O84" s="46"/>
      <c r="P84" s="52"/>
      <c r="Q84" s="46"/>
      <c r="R84" s="46"/>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3">
        <f>total_amount_ba($B$2,$D$2,D84,F84,J84,K84,M84)</f>
        <v>69500</v>
      </c>
      <c r="BB84" s="54">
        <f>BA84+SUM(N84:AZ84)</f>
        <v>69500</v>
      </c>
      <c r="BC84" s="42" t="str">
        <f>SpellNumber(L84,BB84)</f>
        <v>INR  Sixty Nine Thousand Five Hundred    Only</v>
      </c>
      <c r="IA84" s="17">
        <v>11.4</v>
      </c>
      <c r="IB84" s="17" t="s">
        <v>122</v>
      </c>
      <c r="ID84" s="17">
        <v>250</v>
      </c>
      <c r="IE84" s="18" t="s">
        <v>123</v>
      </c>
      <c r="IF84" s="18" t="s">
        <v>40</v>
      </c>
      <c r="IG84" s="18" t="s">
        <v>45</v>
      </c>
      <c r="IH84" s="18">
        <v>10</v>
      </c>
      <c r="II84" s="18" t="s">
        <v>36</v>
      </c>
    </row>
    <row r="85" spans="1:243" s="17" customFormat="1" ht="37.5" customHeight="1">
      <c r="A85" s="43">
        <v>11.5</v>
      </c>
      <c r="B85" s="44" t="s">
        <v>143</v>
      </c>
      <c r="C85" s="31"/>
      <c r="D85" s="48">
        <v>250</v>
      </c>
      <c r="E85" s="22" t="s">
        <v>123</v>
      </c>
      <c r="F85" s="48">
        <f>ROUND(428*1.16,0)</f>
        <v>496</v>
      </c>
      <c r="G85" s="46"/>
      <c r="H85" s="58"/>
      <c r="I85" s="48" t="s">
        <v>37</v>
      </c>
      <c r="J85" s="49">
        <f>IF(I85="Less(-)",-1,1)</f>
        <v>1</v>
      </c>
      <c r="K85" s="50" t="s">
        <v>38</v>
      </c>
      <c r="L85" s="50" t="s">
        <v>4</v>
      </c>
      <c r="M85" s="51"/>
      <c r="N85" s="46"/>
      <c r="O85" s="46"/>
      <c r="P85" s="52"/>
      <c r="Q85" s="46"/>
      <c r="R85" s="46"/>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3">
        <f>total_amount_ba($B$2,$D$2,D85,F85,J85,K85,M85)</f>
        <v>124000</v>
      </c>
      <c r="BB85" s="54">
        <f>BA85+SUM(N85:AZ85)</f>
        <v>124000</v>
      </c>
      <c r="BC85" s="42" t="str">
        <f>SpellNumber(L85,BB85)</f>
        <v>INR  One Lakh Twenty Four Thousand    Only</v>
      </c>
      <c r="IA85" s="17">
        <v>11.5</v>
      </c>
      <c r="IB85" s="17" t="s">
        <v>143</v>
      </c>
      <c r="ID85" s="17">
        <v>250</v>
      </c>
      <c r="IE85" s="18" t="s">
        <v>123</v>
      </c>
      <c r="IF85" s="18" t="s">
        <v>40</v>
      </c>
      <c r="IG85" s="18" t="s">
        <v>45</v>
      </c>
      <c r="IH85" s="18">
        <v>10</v>
      </c>
      <c r="II85" s="18" t="s">
        <v>36</v>
      </c>
    </row>
    <row r="86" spans="1:243" s="17" customFormat="1" ht="345.75" customHeight="1">
      <c r="A86" s="43">
        <v>11.6</v>
      </c>
      <c r="B86" s="44" t="s">
        <v>124</v>
      </c>
      <c r="C86" s="31"/>
      <c r="D86" s="48"/>
      <c r="E86" s="22"/>
      <c r="F86" s="48"/>
      <c r="G86" s="46"/>
      <c r="H86" s="46"/>
      <c r="I86" s="48"/>
      <c r="J86" s="49"/>
      <c r="K86" s="50"/>
      <c r="L86" s="50"/>
      <c r="M86" s="57"/>
      <c r="N86" s="46"/>
      <c r="O86" s="46"/>
      <c r="P86" s="52"/>
      <c r="Q86" s="46"/>
      <c r="R86" s="46"/>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3"/>
      <c r="BB86" s="54"/>
      <c r="BC86" s="42"/>
      <c r="IA86" s="17">
        <v>11.6</v>
      </c>
      <c r="IB86" s="17" t="s">
        <v>124</v>
      </c>
      <c r="IE86" s="18"/>
      <c r="IF86" s="18" t="s">
        <v>39</v>
      </c>
      <c r="IG86" s="18" t="s">
        <v>34</v>
      </c>
      <c r="IH86" s="18">
        <v>123.223</v>
      </c>
      <c r="II86" s="18" t="s">
        <v>36</v>
      </c>
    </row>
    <row r="87" spans="1:243" s="17" customFormat="1" ht="33.75" customHeight="1">
      <c r="A87" s="43">
        <v>11.601</v>
      </c>
      <c r="B87" s="21" t="s">
        <v>125</v>
      </c>
      <c r="C87" s="31"/>
      <c r="D87" s="24">
        <v>1</v>
      </c>
      <c r="E87" s="22" t="s">
        <v>126</v>
      </c>
      <c r="F87" s="48">
        <v>1165</v>
      </c>
      <c r="G87" s="46"/>
      <c r="H87" s="46"/>
      <c r="I87" s="48" t="s">
        <v>37</v>
      </c>
      <c r="J87" s="49">
        <f aca="true" t="shared" si="4" ref="J87:J95">IF(I87="Less(-)",-1,1)</f>
        <v>1</v>
      </c>
      <c r="K87" s="50" t="s">
        <v>38</v>
      </c>
      <c r="L87" s="50" t="s">
        <v>4</v>
      </c>
      <c r="M87" s="51"/>
      <c r="N87" s="46"/>
      <c r="O87" s="46"/>
      <c r="P87" s="52"/>
      <c r="Q87" s="46"/>
      <c r="R87" s="46"/>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3">
        <f aca="true" t="shared" si="5" ref="BA87:BA95">total_amount_ba($B$2,$D$2,D87,F87,J87,K87,M87)</f>
        <v>1165</v>
      </c>
      <c r="BB87" s="54">
        <f aca="true" t="shared" si="6" ref="BB87:BB95">BA87+SUM(N87:AZ87)</f>
        <v>1165</v>
      </c>
      <c r="BC87" s="42" t="str">
        <f>SpellNumber(L87,BB87)</f>
        <v>INR  One Thousand One Hundred &amp; Sixty Five  Only</v>
      </c>
      <c r="IA87" s="17">
        <v>11.601</v>
      </c>
      <c r="IB87" s="17" t="s">
        <v>125</v>
      </c>
      <c r="ID87" s="17">
        <v>1</v>
      </c>
      <c r="IE87" s="18" t="s">
        <v>126</v>
      </c>
      <c r="IF87" s="18" t="s">
        <v>43</v>
      </c>
      <c r="IG87" s="18" t="s">
        <v>44</v>
      </c>
      <c r="IH87" s="18">
        <v>10</v>
      </c>
      <c r="II87" s="18" t="s">
        <v>36</v>
      </c>
    </row>
    <row r="88" spans="1:243" s="17" customFormat="1" ht="33.75" customHeight="1">
      <c r="A88" s="43">
        <v>11.602</v>
      </c>
      <c r="B88" s="21" t="s">
        <v>127</v>
      </c>
      <c r="C88" s="31"/>
      <c r="D88" s="24">
        <v>1</v>
      </c>
      <c r="E88" s="22" t="s">
        <v>126</v>
      </c>
      <c r="F88" s="48">
        <v>1345</v>
      </c>
      <c r="G88" s="46"/>
      <c r="H88" s="58"/>
      <c r="I88" s="48" t="s">
        <v>37</v>
      </c>
      <c r="J88" s="49">
        <f t="shared" si="4"/>
        <v>1</v>
      </c>
      <c r="K88" s="50" t="s">
        <v>38</v>
      </c>
      <c r="L88" s="50" t="s">
        <v>4</v>
      </c>
      <c r="M88" s="51"/>
      <c r="N88" s="46"/>
      <c r="O88" s="46"/>
      <c r="P88" s="52"/>
      <c r="Q88" s="46"/>
      <c r="R88" s="46"/>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3">
        <f t="shared" si="5"/>
        <v>1345</v>
      </c>
      <c r="BB88" s="54">
        <f t="shared" si="6"/>
        <v>1345</v>
      </c>
      <c r="BC88" s="42" t="str">
        <f>SpellNumber(L88,BB88)</f>
        <v>INR  One Thousand Three Hundred &amp; Forty Five  Only</v>
      </c>
      <c r="IA88" s="17">
        <v>11.602</v>
      </c>
      <c r="IB88" s="17" t="s">
        <v>127</v>
      </c>
      <c r="ID88" s="17">
        <v>1</v>
      </c>
      <c r="IE88" s="18" t="s">
        <v>126</v>
      </c>
      <c r="IF88" s="18" t="s">
        <v>40</v>
      </c>
      <c r="IG88" s="18" t="s">
        <v>45</v>
      </c>
      <c r="IH88" s="18">
        <v>10</v>
      </c>
      <c r="II88" s="18" t="s">
        <v>36</v>
      </c>
    </row>
    <row r="89" spans="1:243" s="17" customFormat="1" ht="33.75" customHeight="1">
      <c r="A89" s="43">
        <v>11.603</v>
      </c>
      <c r="B89" s="21" t="s">
        <v>128</v>
      </c>
      <c r="C89" s="31"/>
      <c r="D89" s="24">
        <v>1</v>
      </c>
      <c r="E89" s="22" t="s">
        <v>126</v>
      </c>
      <c r="F89" s="48">
        <v>2000</v>
      </c>
      <c r="G89" s="46"/>
      <c r="H89" s="46"/>
      <c r="I89" s="48" t="s">
        <v>37</v>
      </c>
      <c r="J89" s="49">
        <f t="shared" si="4"/>
        <v>1</v>
      </c>
      <c r="K89" s="50" t="s">
        <v>38</v>
      </c>
      <c r="L89" s="50" t="s">
        <v>4</v>
      </c>
      <c r="M89" s="51"/>
      <c r="N89" s="46"/>
      <c r="O89" s="46"/>
      <c r="P89" s="52"/>
      <c r="Q89" s="46"/>
      <c r="R89" s="46"/>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3">
        <f t="shared" si="5"/>
        <v>2000</v>
      </c>
      <c r="BB89" s="54">
        <f t="shared" si="6"/>
        <v>2000</v>
      </c>
      <c r="BC89" s="42" t="str">
        <f>SpellNumber(L89,BB89)</f>
        <v>INR  Two Thousand    Only</v>
      </c>
      <c r="IA89" s="17">
        <v>11.603</v>
      </c>
      <c r="IB89" s="17" t="s">
        <v>128</v>
      </c>
      <c r="ID89" s="17">
        <v>1</v>
      </c>
      <c r="IE89" s="18" t="s">
        <v>126</v>
      </c>
      <c r="IF89" s="18" t="s">
        <v>43</v>
      </c>
      <c r="IG89" s="18" t="s">
        <v>44</v>
      </c>
      <c r="IH89" s="18">
        <v>10</v>
      </c>
      <c r="II89" s="18" t="s">
        <v>36</v>
      </c>
    </row>
    <row r="90" spans="1:243" s="17" customFormat="1" ht="33.75" customHeight="1">
      <c r="A90" s="43">
        <v>11.604</v>
      </c>
      <c r="B90" s="21" t="s">
        <v>129</v>
      </c>
      <c r="C90" s="31"/>
      <c r="D90" s="24">
        <v>1</v>
      </c>
      <c r="E90" s="22" t="s">
        <v>126</v>
      </c>
      <c r="F90" s="48">
        <v>3370</v>
      </c>
      <c r="G90" s="46"/>
      <c r="H90" s="58"/>
      <c r="I90" s="48" t="s">
        <v>37</v>
      </c>
      <c r="J90" s="49">
        <f t="shared" si="4"/>
        <v>1</v>
      </c>
      <c r="K90" s="50" t="s">
        <v>38</v>
      </c>
      <c r="L90" s="50" t="s">
        <v>4</v>
      </c>
      <c r="M90" s="51"/>
      <c r="N90" s="46"/>
      <c r="O90" s="46"/>
      <c r="P90" s="52"/>
      <c r="Q90" s="46"/>
      <c r="R90" s="46"/>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3">
        <f t="shared" si="5"/>
        <v>3370</v>
      </c>
      <c r="BB90" s="54">
        <f t="shared" si="6"/>
        <v>3370</v>
      </c>
      <c r="BC90" s="42" t="str">
        <f>SpellNumber(L90,BB90)</f>
        <v>INR  Three Thousand Three Hundred &amp; Seventy  Only</v>
      </c>
      <c r="IA90" s="17">
        <v>11.604</v>
      </c>
      <c r="IB90" s="17" t="s">
        <v>129</v>
      </c>
      <c r="ID90" s="17">
        <v>1</v>
      </c>
      <c r="IE90" s="18" t="s">
        <v>126</v>
      </c>
      <c r="IF90" s="18" t="s">
        <v>40</v>
      </c>
      <c r="IG90" s="18" t="s">
        <v>45</v>
      </c>
      <c r="IH90" s="18">
        <v>10</v>
      </c>
      <c r="II90" s="18" t="s">
        <v>36</v>
      </c>
    </row>
    <row r="91" spans="1:243" s="17" customFormat="1" ht="33.75" customHeight="1">
      <c r="A91" s="43">
        <v>11.605</v>
      </c>
      <c r="B91" s="21" t="s">
        <v>130</v>
      </c>
      <c r="C91" s="31"/>
      <c r="D91" s="24">
        <v>1</v>
      </c>
      <c r="E91" s="22" t="s">
        <v>126</v>
      </c>
      <c r="F91" s="48">
        <v>4740</v>
      </c>
      <c r="G91" s="46"/>
      <c r="H91" s="46"/>
      <c r="I91" s="48" t="s">
        <v>37</v>
      </c>
      <c r="J91" s="49">
        <f t="shared" si="4"/>
        <v>1</v>
      </c>
      <c r="K91" s="50" t="s">
        <v>38</v>
      </c>
      <c r="L91" s="50" t="s">
        <v>4</v>
      </c>
      <c r="M91" s="51"/>
      <c r="N91" s="46"/>
      <c r="O91" s="46"/>
      <c r="P91" s="52"/>
      <c r="Q91" s="46"/>
      <c r="R91" s="46"/>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3">
        <f t="shared" si="5"/>
        <v>4740</v>
      </c>
      <c r="BB91" s="54">
        <f t="shared" si="6"/>
        <v>4740</v>
      </c>
      <c r="BC91" s="42" t="str">
        <f>SpellNumber(L91,BB91)</f>
        <v>INR  Four Thousand Seven Hundred &amp; Forty  Only</v>
      </c>
      <c r="IA91" s="17">
        <v>11.605</v>
      </c>
      <c r="IB91" s="17" t="s">
        <v>130</v>
      </c>
      <c r="ID91" s="17">
        <v>1</v>
      </c>
      <c r="IE91" s="18" t="s">
        <v>126</v>
      </c>
      <c r="IF91" s="18" t="s">
        <v>43</v>
      </c>
      <c r="IG91" s="18" t="s">
        <v>44</v>
      </c>
      <c r="IH91" s="18">
        <v>10</v>
      </c>
      <c r="II91" s="18" t="s">
        <v>36</v>
      </c>
    </row>
    <row r="92" spans="1:243" s="17" customFormat="1" ht="33.75" customHeight="1">
      <c r="A92" s="43">
        <v>11.606</v>
      </c>
      <c r="B92" s="21" t="s">
        <v>131</v>
      </c>
      <c r="C92" s="31"/>
      <c r="D92" s="24">
        <v>1</v>
      </c>
      <c r="E92" s="22" t="s">
        <v>126</v>
      </c>
      <c r="F92" s="48">
        <v>8645</v>
      </c>
      <c r="G92" s="46"/>
      <c r="H92" s="58"/>
      <c r="I92" s="48" t="s">
        <v>37</v>
      </c>
      <c r="J92" s="49">
        <f t="shared" si="4"/>
        <v>1</v>
      </c>
      <c r="K92" s="50" t="s">
        <v>38</v>
      </c>
      <c r="L92" s="50" t="s">
        <v>4</v>
      </c>
      <c r="M92" s="51"/>
      <c r="N92" s="46"/>
      <c r="O92" s="46"/>
      <c r="P92" s="52"/>
      <c r="Q92" s="46"/>
      <c r="R92" s="46"/>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3">
        <f t="shared" si="5"/>
        <v>8645</v>
      </c>
      <c r="BB92" s="54">
        <f t="shared" si="6"/>
        <v>8645</v>
      </c>
      <c r="BC92" s="42" t="str">
        <f>SpellNumber(L92,BB92)</f>
        <v>INR  Eight Thousand Six Hundred &amp; Forty Five  Only</v>
      </c>
      <c r="IA92" s="17">
        <v>11.606</v>
      </c>
      <c r="IB92" s="17" t="s">
        <v>131</v>
      </c>
      <c r="ID92" s="17">
        <v>1</v>
      </c>
      <c r="IE92" s="18" t="s">
        <v>126</v>
      </c>
      <c r="IF92" s="18" t="s">
        <v>40</v>
      </c>
      <c r="IG92" s="18" t="s">
        <v>45</v>
      </c>
      <c r="IH92" s="18">
        <v>10</v>
      </c>
      <c r="II92" s="18" t="s">
        <v>36</v>
      </c>
    </row>
    <row r="93" spans="1:243" s="17" customFormat="1" ht="33.75" customHeight="1">
      <c r="A93" s="43">
        <v>11.607</v>
      </c>
      <c r="B93" s="21" t="s">
        <v>132</v>
      </c>
      <c r="C93" s="31"/>
      <c r="D93" s="24">
        <v>1</v>
      </c>
      <c r="E93" s="22" t="s">
        <v>126</v>
      </c>
      <c r="F93" s="48">
        <v>10165</v>
      </c>
      <c r="G93" s="46"/>
      <c r="H93" s="46"/>
      <c r="I93" s="48" t="s">
        <v>37</v>
      </c>
      <c r="J93" s="49">
        <f t="shared" si="4"/>
        <v>1</v>
      </c>
      <c r="K93" s="50" t="s">
        <v>38</v>
      </c>
      <c r="L93" s="50" t="s">
        <v>4</v>
      </c>
      <c r="M93" s="51"/>
      <c r="N93" s="46"/>
      <c r="O93" s="46"/>
      <c r="P93" s="52"/>
      <c r="Q93" s="46"/>
      <c r="R93" s="46"/>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3">
        <f t="shared" si="5"/>
        <v>10165</v>
      </c>
      <c r="BB93" s="54">
        <f t="shared" si="6"/>
        <v>10165</v>
      </c>
      <c r="BC93" s="42" t="str">
        <f>SpellNumber(L93,BB93)</f>
        <v>INR  Ten Thousand One Hundred &amp; Sixty Five  Only</v>
      </c>
      <c r="IA93" s="17">
        <v>11.607</v>
      </c>
      <c r="IB93" s="17" t="s">
        <v>132</v>
      </c>
      <c r="ID93" s="17">
        <v>1</v>
      </c>
      <c r="IE93" s="18" t="s">
        <v>126</v>
      </c>
      <c r="IF93" s="18" t="s">
        <v>43</v>
      </c>
      <c r="IG93" s="18" t="s">
        <v>44</v>
      </c>
      <c r="IH93" s="18">
        <v>10</v>
      </c>
      <c r="II93" s="18" t="s">
        <v>36</v>
      </c>
    </row>
    <row r="94" spans="1:243" s="17" customFormat="1" ht="33.75" customHeight="1">
      <c r="A94" s="43">
        <v>11.608</v>
      </c>
      <c r="B94" s="21" t="s">
        <v>133</v>
      </c>
      <c r="C94" s="31"/>
      <c r="D94" s="24">
        <v>1</v>
      </c>
      <c r="E94" s="22" t="s">
        <v>126</v>
      </c>
      <c r="F94" s="48">
        <v>11980</v>
      </c>
      <c r="G94" s="46"/>
      <c r="H94" s="58"/>
      <c r="I94" s="48" t="s">
        <v>37</v>
      </c>
      <c r="J94" s="49">
        <f t="shared" si="4"/>
        <v>1</v>
      </c>
      <c r="K94" s="50" t="s">
        <v>38</v>
      </c>
      <c r="L94" s="50" t="s">
        <v>4</v>
      </c>
      <c r="M94" s="51"/>
      <c r="N94" s="46"/>
      <c r="O94" s="46"/>
      <c r="P94" s="52"/>
      <c r="Q94" s="46"/>
      <c r="R94" s="46"/>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3">
        <f t="shared" si="5"/>
        <v>11980</v>
      </c>
      <c r="BB94" s="54">
        <f t="shared" si="6"/>
        <v>11980</v>
      </c>
      <c r="BC94" s="42" t="str">
        <f>SpellNumber(L94,BB94)</f>
        <v>INR  Eleven Thousand Nine Hundred &amp; Eighty  Only</v>
      </c>
      <c r="IA94" s="17">
        <v>11.608</v>
      </c>
      <c r="IB94" s="17" t="s">
        <v>133</v>
      </c>
      <c r="ID94" s="17">
        <v>1</v>
      </c>
      <c r="IE94" s="18" t="s">
        <v>126</v>
      </c>
      <c r="IF94" s="18" t="s">
        <v>40</v>
      </c>
      <c r="IG94" s="18" t="s">
        <v>45</v>
      </c>
      <c r="IH94" s="18">
        <v>10</v>
      </c>
      <c r="II94" s="18" t="s">
        <v>36</v>
      </c>
    </row>
    <row r="95" spans="1:243" s="17" customFormat="1" ht="33.75" customHeight="1">
      <c r="A95" s="43">
        <v>11.609</v>
      </c>
      <c r="B95" s="21" t="s">
        <v>134</v>
      </c>
      <c r="C95" s="31"/>
      <c r="D95" s="24">
        <v>1</v>
      </c>
      <c r="E95" s="22" t="s">
        <v>126</v>
      </c>
      <c r="F95" s="48">
        <v>14695</v>
      </c>
      <c r="G95" s="46"/>
      <c r="H95" s="58"/>
      <c r="I95" s="48" t="s">
        <v>37</v>
      </c>
      <c r="J95" s="49">
        <f t="shared" si="4"/>
        <v>1</v>
      </c>
      <c r="K95" s="50" t="s">
        <v>38</v>
      </c>
      <c r="L95" s="50" t="s">
        <v>4</v>
      </c>
      <c r="M95" s="51"/>
      <c r="N95" s="46"/>
      <c r="O95" s="46"/>
      <c r="P95" s="52"/>
      <c r="Q95" s="46"/>
      <c r="R95" s="46"/>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3">
        <f t="shared" si="5"/>
        <v>14695</v>
      </c>
      <c r="BB95" s="54">
        <f t="shared" si="6"/>
        <v>14695</v>
      </c>
      <c r="BC95" s="42" t="str">
        <f>SpellNumber(L95,BB95)</f>
        <v>INR  Fourteen Thousand Six Hundred &amp; Ninety Five  Only</v>
      </c>
      <c r="IA95" s="17">
        <v>11.609</v>
      </c>
      <c r="IB95" s="17" t="s">
        <v>134</v>
      </c>
      <c r="ID95" s="17">
        <v>1</v>
      </c>
      <c r="IE95" s="18" t="s">
        <v>126</v>
      </c>
      <c r="IF95" s="18" t="s">
        <v>40</v>
      </c>
      <c r="IG95" s="18" t="s">
        <v>45</v>
      </c>
      <c r="IH95" s="18">
        <v>10</v>
      </c>
      <c r="II95" s="18" t="s">
        <v>36</v>
      </c>
    </row>
    <row r="96" spans="1:243" s="17" customFormat="1" ht="268.5" customHeight="1">
      <c r="A96" s="43">
        <v>11.7</v>
      </c>
      <c r="B96" s="44" t="s">
        <v>135</v>
      </c>
      <c r="C96" s="31"/>
      <c r="D96" s="48"/>
      <c r="E96" s="22"/>
      <c r="F96" s="48"/>
      <c r="G96" s="46"/>
      <c r="H96" s="46"/>
      <c r="I96" s="48"/>
      <c r="J96" s="49"/>
      <c r="K96" s="50"/>
      <c r="L96" s="50"/>
      <c r="M96" s="57"/>
      <c r="N96" s="46"/>
      <c r="O96" s="46"/>
      <c r="P96" s="52"/>
      <c r="Q96" s="46"/>
      <c r="R96" s="46"/>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3"/>
      <c r="BB96" s="54"/>
      <c r="BC96" s="42"/>
      <c r="IA96" s="17">
        <v>11.7</v>
      </c>
      <c r="IB96" s="17" t="s">
        <v>135</v>
      </c>
      <c r="IE96" s="18"/>
      <c r="IF96" s="18" t="s">
        <v>39</v>
      </c>
      <c r="IG96" s="18" t="s">
        <v>34</v>
      </c>
      <c r="IH96" s="18">
        <v>123.223</v>
      </c>
      <c r="II96" s="18" t="s">
        <v>36</v>
      </c>
    </row>
    <row r="97" spans="1:243" s="17" customFormat="1" ht="33.75" customHeight="1">
      <c r="A97" s="43">
        <v>11.701</v>
      </c>
      <c r="B97" s="21" t="s">
        <v>136</v>
      </c>
      <c r="C97" s="31"/>
      <c r="D97" s="24">
        <v>1</v>
      </c>
      <c r="E97" s="22" t="s">
        <v>126</v>
      </c>
      <c r="F97" s="48">
        <v>1285</v>
      </c>
      <c r="G97" s="46"/>
      <c r="H97" s="46"/>
      <c r="I97" s="48" t="s">
        <v>37</v>
      </c>
      <c r="J97" s="49">
        <f>IF(I97="Less(-)",-1,1)</f>
        <v>1</v>
      </c>
      <c r="K97" s="50" t="s">
        <v>38</v>
      </c>
      <c r="L97" s="50" t="s">
        <v>4</v>
      </c>
      <c r="M97" s="51"/>
      <c r="N97" s="46"/>
      <c r="O97" s="46"/>
      <c r="P97" s="52"/>
      <c r="Q97" s="46"/>
      <c r="R97" s="46"/>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3">
        <f>total_amount_ba($B$2,$D$2,D97,F97,J97,K97,M97)</f>
        <v>1285</v>
      </c>
      <c r="BB97" s="54">
        <f>BA97+SUM(N97:AZ97)</f>
        <v>1285</v>
      </c>
      <c r="BC97" s="42" t="str">
        <f>SpellNumber(L97,BB97)</f>
        <v>INR  One Thousand Two Hundred &amp; Eighty Five  Only</v>
      </c>
      <c r="IA97" s="17">
        <v>11.701</v>
      </c>
      <c r="IB97" s="17" t="s">
        <v>136</v>
      </c>
      <c r="ID97" s="17">
        <v>1</v>
      </c>
      <c r="IE97" s="18" t="s">
        <v>126</v>
      </c>
      <c r="IF97" s="18" t="s">
        <v>43</v>
      </c>
      <c r="IG97" s="18" t="s">
        <v>44</v>
      </c>
      <c r="IH97" s="18">
        <v>10</v>
      </c>
      <c r="II97" s="18" t="s">
        <v>36</v>
      </c>
    </row>
    <row r="98" spans="1:243" s="17" customFormat="1" ht="33.75" customHeight="1">
      <c r="A98" s="43">
        <v>11.702</v>
      </c>
      <c r="B98" s="21" t="s">
        <v>137</v>
      </c>
      <c r="C98" s="31"/>
      <c r="D98" s="24">
        <v>1</v>
      </c>
      <c r="E98" s="22" t="s">
        <v>126</v>
      </c>
      <c r="F98" s="48">
        <v>1790</v>
      </c>
      <c r="G98" s="46"/>
      <c r="H98" s="58"/>
      <c r="I98" s="48" t="s">
        <v>37</v>
      </c>
      <c r="J98" s="49">
        <f>IF(I98="Less(-)",-1,1)</f>
        <v>1</v>
      </c>
      <c r="K98" s="50" t="s">
        <v>38</v>
      </c>
      <c r="L98" s="50" t="s">
        <v>4</v>
      </c>
      <c r="M98" s="51"/>
      <c r="N98" s="46"/>
      <c r="O98" s="46"/>
      <c r="P98" s="52"/>
      <c r="Q98" s="46"/>
      <c r="R98" s="46"/>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3">
        <f>total_amount_ba($B$2,$D$2,D98,F98,J98,K98,M98)</f>
        <v>1790</v>
      </c>
      <c r="BB98" s="54">
        <f>BA98+SUM(N98:AZ98)</f>
        <v>1790</v>
      </c>
      <c r="BC98" s="42" t="str">
        <f>SpellNumber(L98,BB98)</f>
        <v>INR  One Thousand Seven Hundred &amp; Ninety  Only</v>
      </c>
      <c r="IA98" s="17">
        <v>11.702</v>
      </c>
      <c r="IB98" s="17" t="s">
        <v>137</v>
      </c>
      <c r="ID98" s="17">
        <v>1</v>
      </c>
      <c r="IE98" s="18" t="s">
        <v>126</v>
      </c>
      <c r="IF98" s="18" t="s">
        <v>40</v>
      </c>
      <c r="IG98" s="18" t="s">
        <v>45</v>
      </c>
      <c r="IH98" s="18">
        <v>10</v>
      </c>
      <c r="II98" s="18" t="s">
        <v>36</v>
      </c>
    </row>
    <row r="99" spans="1:243" s="17" customFormat="1" ht="33.75" customHeight="1">
      <c r="A99" s="43">
        <v>11.703</v>
      </c>
      <c r="B99" s="21" t="s">
        <v>138</v>
      </c>
      <c r="C99" s="31"/>
      <c r="D99" s="24">
        <v>1</v>
      </c>
      <c r="E99" s="22" t="s">
        <v>126</v>
      </c>
      <c r="F99" s="48">
        <v>2670</v>
      </c>
      <c r="G99" s="46"/>
      <c r="H99" s="46"/>
      <c r="I99" s="48" t="s">
        <v>37</v>
      </c>
      <c r="J99" s="49">
        <f>IF(I99="Less(-)",-1,1)</f>
        <v>1</v>
      </c>
      <c r="K99" s="50" t="s">
        <v>38</v>
      </c>
      <c r="L99" s="50" t="s">
        <v>4</v>
      </c>
      <c r="M99" s="51"/>
      <c r="N99" s="46"/>
      <c r="O99" s="46"/>
      <c r="P99" s="52"/>
      <c r="Q99" s="46"/>
      <c r="R99" s="46"/>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3">
        <f>total_amount_ba($B$2,$D$2,D99,F99,J99,K99,M99)</f>
        <v>2670</v>
      </c>
      <c r="BB99" s="54">
        <f>BA99+SUM(N99:AZ99)</f>
        <v>2670</v>
      </c>
      <c r="BC99" s="42" t="str">
        <f>SpellNumber(L99,BB99)</f>
        <v>INR  Two Thousand Six Hundred &amp; Seventy  Only</v>
      </c>
      <c r="IA99" s="17">
        <v>11.703</v>
      </c>
      <c r="IB99" s="17" t="s">
        <v>138</v>
      </c>
      <c r="ID99" s="17">
        <v>1</v>
      </c>
      <c r="IE99" s="18" t="s">
        <v>126</v>
      </c>
      <c r="IF99" s="18" t="s">
        <v>43</v>
      </c>
      <c r="IG99" s="18" t="s">
        <v>44</v>
      </c>
      <c r="IH99" s="18">
        <v>10</v>
      </c>
      <c r="II99" s="18" t="s">
        <v>36</v>
      </c>
    </row>
    <row r="100" spans="1:243" s="17" customFormat="1" ht="33.75" customHeight="1">
      <c r="A100" s="43">
        <v>11.704</v>
      </c>
      <c r="B100" s="21" t="s">
        <v>139</v>
      </c>
      <c r="C100" s="31"/>
      <c r="D100" s="24">
        <v>1</v>
      </c>
      <c r="E100" s="22" t="s">
        <v>126</v>
      </c>
      <c r="F100" s="48">
        <v>4860</v>
      </c>
      <c r="G100" s="46"/>
      <c r="H100" s="58"/>
      <c r="I100" s="48" t="s">
        <v>37</v>
      </c>
      <c r="J100" s="49">
        <f>IF(I100="Less(-)",-1,1)</f>
        <v>1</v>
      </c>
      <c r="K100" s="50" t="s">
        <v>38</v>
      </c>
      <c r="L100" s="50" t="s">
        <v>4</v>
      </c>
      <c r="M100" s="51"/>
      <c r="N100" s="46"/>
      <c r="O100" s="46"/>
      <c r="P100" s="52"/>
      <c r="Q100" s="46"/>
      <c r="R100" s="46"/>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3">
        <f>total_amount_ba($B$2,$D$2,D100,F100,J100,K100,M100)</f>
        <v>4860</v>
      </c>
      <c r="BB100" s="54">
        <f>BA100+SUM(N100:AZ100)</f>
        <v>4860</v>
      </c>
      <c r="BC100" s="42" t="str">
        <f>SpellNumber(L100,BB100)</f>
        <v>INR  Four Thousand Eight Hundred &amp; Sixty  Only</v>
      </c>
      <c r="IA100" s="17">
        <v>11.704</v>
      </c>
      <c r="IB100" s="17" t="s">
        <v>139</v>
      </c>
      <c r="ID100" s="17">
        <v>1</v>
      </c>
      <c r="IE100" s="18" t="s">
        <v>126</v>
      </c>
      <c r="IF100" s="18" t="s">
        <v>40</v>
      </c>
      <c r="IG100" s="18" t="s">
        <v>45</v>
      </c>
      <c r="IH100" s="18">
        <v>10</v>
      </c>
      <c r="II100" s="18" t="s">
        <v>36</v>
      </c>
    </row>
    <row r="101" spans="1:243" s="19" customFormat="1" ht="49.5" customHeight="1">
      <c r="A101" s="59" t="s">
        <v>46</v>
      </c>
      <c r="B101" s="59"/>
      <c r="C101" s="33"/>
      <c r="D101" s="33"/>
      <c r="E101" s="33"/>
      <c r="F101" s="33"/>
      <c r="G101" s="33"/>
      <c r="H101" s="60"/>
      <c r="I101" s="60"/>
      <c r="J101" s="60"/>
      <c r="K101" s="60"/>
      <c r="L101" s="33"/>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61">
        <f>SUM(BA13:BA100)</f>
        <v>265798300</v>
      </c>
      <c r="BB101" s="61">
        <f>SUM(BB13:BB100)</f>
        <v>265798300</v>
      </c>
      <c r="BC101" s="42" t="str">
        <f>SpellNumber(L101,BB101)</f>
        <v>  Twenty Six Crore Fifty Seven Lakh Ninety Eight Thousand Three Hundred    Only</v>
      </c>
      <c r="IE101" s="20"/>
      <c r="IF101" s="20"/>
      <c r="IG101" s="20"/>
      <c r="IH101" s="20"/>
      <c r="II101" s="20"/>
    </row>
    <row r="102" spans="1:243" s="19" customFormat="1" ht="41.25" customHeight="1">
      <c r="A102" s="59" t="s">
        <v>47</v>
      </c>
      <c r="B102" s="59"/>
      <c r="C102" s="62"/>
      <c r="D102" s="63"/>
      <c r="E102" s="64" t="s">
        <v>50</v>
      </c>
      <c r="F102" s="65"/>
      <c r="G102" s="66"/>
      <c r="H102" s="37"/>
      <c r="I102" s="37"/>
      <c r="J102" s="37"/>
      <c r="K102" s="67"/>
      <c r="L102" s="68"/>
      <c r="M102" s="69"/>
      <c r="N102" s="37"/>
      <c r="O102" s="35"/>
      <c r="P102" s="35"/>
      <c r="Q102" s="35"/>
      <c r="R102" s="35"/>
      <c r="S102" s="35"/>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70">
        <f>IF(ISBLANK(F102),0,IF(E102="Excess (+)",ROUND(BA101+(BA101*F102),2),IF(E102="Less (-)",ROUND(BA101+(BA101*F102*(-1)),2),IF(E102="At Par",BA101,0))))</f>
        <v>0</v>
      </c>
      <c r="BB102" s="71">
        <f>ROUND(BA102,0)</f>
        <v>0</v>
      </c>
      <c r="BC102" s="42" t="str">
        <f>SpellNumber($E$2,BB102)</f>
        <v>INR Zero Only</v>
      </c>
      <c r="IE102" s="20"/>
      <c r="IF102" s="20"/>
      <c r="IG102" s="20"/>
      <c r="IH102" s="20"/>
      <c r="II102" s="20"/>
    </row>
    <row r="103" spans="1:55" ht="37.5" customHeight="1">
      <c r="A103" s="59" t="s">
        <v>48</v>
      </c>
      <c r="B103" s="59"/>
      <c r="C103" s="73" t="str">
        <f>SpellNumber($E$2,BB102)</f>
        <v>INR Zero Only</v>
      </c>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row>
    <row r="104" ht="15"/>
    <row r="105" ht="15"/>
    <row r="106" ht="15"/>
    <row r="107" ht="15"/>
    <row r="108" ht="15"/>
    <row r="109" ht="15"/>
    <row r="110" ht="15"/>
    <row r="111" ht="15"/>
    <row r="112" ht="15"/>
    <row r="114" ht="15"/>
    <row r="115" ht="15"/>
    <row r="116" ht="15"/>
    <row r="117" ht="15"/>
    <row r="118" ht="15"/>
    <row r="119" ht="15"/>
    <row r="120" ht="15"/>
    <row r="123" ht="15"/>
    <row r="124" ht="15"/>
    <row r="125" ht="15"/>
    <row r="126" ht="15"/>
    <row r="127" ht="15"/>
    <row r="128" ht="15"/>
    <row r="141" ht="15"/>
    <row r="142" ht="15"/>
    <row r="143" ht="15"/>
    <row r="144" ht="15"/>
    <row r="150" ht="15"/>
    <row r="151" ht="15"/>
    <row r="154" ht="15"/>
    <row r="155" ht="15"/>
    <row r="156" ht="15"/>
    <row r="157" ht="15"/>
    <row r="158" ht="15"/>
    <row r="159" ht="15"/>
    <row r="161" ht="15"/>
    <row r="162" ht="15"/>
    <row r="163" ht="15"/>
    <row r="165" ht="15"/>
    <row r="167" ht="15"/>
    <row r="168" ht="15"/>
    <row r="169" ht="15"/>
  </sheetData>
  <sheetProtection password="E3FA" sheet="1"/>
  <mergeCells count="8">
    <mergeCell ref="A9:BC9"/>
    <mergeCell ref="C103:BC103"/>
    <mergeCell ref="A1:L1"/>
    <mergeCell ref="A4:BC4"/>
    <mergeCell ref="A5:BC5"/>
    <mergeCell ref="A6:BC6"/>
    <mergeCell ref="A7:BC7"/>
    <mergeCell ref="B8:BC8"/>
  </mergeCells>
  <dataValidations count="23">
    <dataValidation type="list" allowBlank="1" showErrorMessage="1" sqref="E10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2">
      <formula1>0</formula1>
      <formula2>99.9</formula2>
    </dataValidation>
    <dataValidation type="decimal" allowBlank="1" showInputMessage="1" showErrorMessage="1" promptTitle="Rate Entry" prompt="Please enter the Rate in Rupees for this item. " errorTitle="Invaid Entry" error="Only Numeric Values are allowed. " sqref="H100 H88 H90 H92 H94:H95 H98 H84:H85">
      <formula1>0</formula1>
      <formula2>999999999999999</formula2>
    </dataValidation>
    <dataValidation allowBlank="1" showInputMessage="1" showErrorMessage="1" promptTitle="Item Description" prompt="Please enter Item Description in text" sqref="B83 B77 B65 B62 B60 B41 B45 B48:B50 B53:B54 B56 B58 B67:B68 B75 B38">
      <formula1>0</formula1>
      <formula2>0</formula2>
    </dataValidation>
    <dataValidation type="decimal" allowBlank="1" showInputMessage="1" showErrorMessage="1" promptTitle="Rate Entry" prompt="Please enter VAT charges in Rupees for this item. " errorTitle="Invaid Entry" error="Only Numeric Values are allowed. " sqref="M14:M19 M77:M79 M65 M62 M60 M36:M38 M31:M34 M28:M29 M22:M25 M41 M43:M45 M48:M50 M53:M54 M56 M58 M67:M68 M70:M73 M75 M97:M100 M87:M95 M81:M8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3 G100 G86:H87 G88 G89:H89 G90 G91:H91 G92 G93:H93 G94:G95 G96:H97 G98 G99:H99 G84:G85">
      <formula1>0</formula1>
      <formula2>999999999999999</formula2>
    </dataValidation>
    <dataValidation type="list" allowBlank="1" showErrorMessage="1" sqref="L100">
      <formula1>"INR"</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2">
      <formula1>0</formula1>
      <formula2>IF(#REF!&lt;&gt;"Select",99.9,0)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2">
      <formula1>IF(E102="Select",-1,IF(E102="At Par",0,0))</formula1>
      <formula2>IF(E102="Select",-1,IF(E102="At Par",0,0.99))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84 L85 L86 L87 L88 L89 L90 L91 L92 L93 L94 L95 L96 L97 L9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99">
      <formula1>"INR"</formula1>
    </dataValidation>
    <dataValidation type="list" allowBlank="1" showErrorMessage="1" sqref="K13:K100">
      <formula1>"Partial Conversion,Full Conversion"</formula1>
      <formula2>0</formula2>
    </dataValidation>
    <dataValidation allowBlank="1" showInputMessage="1" showErrorMessage="1" promptTitle="Addition / Deduction" prompt="Please Choose the correct One" sqref="J13:J100">
      <formula1>0</formula1>
      <formula2>0</formula2>
    </dataValidation>
    <dataValidation type="list" showErrorMessage="1" sqref="I13:I100">
      <formula1>"Excess(+),Less(-)"</formula1>
      <formula2>0</formula2>
    </dataValidation>
    <dataValidation type="decimal" allowBlank="1" showErrorMessage="1" errorTitle="Invalid Entry" error="Only Numeric Values are allowed. " sqref="A13:A100">
      <formula1>0</formula1>
      <formula2>999999999999999</formula2>
    </dataValidation>
    <dataValidation allowBlank="1" showInputMessage="1" showErrorMessage="1" promptTitle="Itemcode/Make" prompt="Please enter text" sqref="C13:C10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0">
      <formula1>0</formula1>
      <formula2>999999999999999</formula2>
    </dataValidation>
    <dataValidation allowBlank="1" showInputMessage="1" showErrorMessage="1" promptTitle="Units" prompt="Please enter Units in text" sqref="E13:E100">
      <formula1>0</formula1>
      <formula2>0</formula2>
    </dataValidation>
    <dataValidation type="decimal" allowBlank="1" showInputMessage="1" showErrorMessage="1" promptTitle="Quantity" prompt="Please enter the Quantity for this item. " errorTitle="Invalid Entry" error="Only Numeric Values are allowed. " sqref="D13:D100 F13:F100">
      <formula1>0</formula1>
      <formula2>999999999999999</formula2>
    </dataValidation>
  </dataValidations>
  <printOptions horizontalCentered="1"/>
  <pageMargins left="0.31496062992125984" right="0.31496062992125984" top="0.15748031496062992" bottom="0.15748031496062992" header="0.11811023622047245" footer="0.11811023622047245"/>
  <pageSetup orientation="landscape" paperSize="8" scale="7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sumit.kumar</cp:lastModifiedBy>
  <cp:lastPrinted>2019-07-09T09:18:35Z</cp:lastPrinted>
  <dcterms:created xsi:type="dcterms:W3CDTF">2009-01-30T06:42:42Z</dcterms:created>
  <dcterms:modified xsi:type="dcterms:W3CDTF">2019-07-12T14:48:56Z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